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8460" windowHeight="6300" activeTab="1"/>
  </bookViews>
  <sheets>
    <sheet name="Лист1 (2)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'Лист1'!$4:$6</definedName>
    <definedName name="_xlnm.Print_Titles" localSheetId="0">'Лист1 (2)'!$4:$6</definedName>
  </definedNames>
  <calcPr fullCalcOnLoad="1"/>
</workbook>
</file>

<file path=xl/sharedStrings.xml><?xml version="1.0" encoding="utf-8"?>
<sst xmlns="http://schemas.openxmlformats.org/spreadsheetml/2006/main" count="881" uniqueCount="148">
  <si>
    <t>№</t>
  </si>
  <si>
    <t>п/п</t>
  </si>
  <si>
    <t>Наименование объекта, конструктива</t>
  </si>
  <si>
    <t>ед. изм.</t>
  </si>
  <si>
    <t>объемы</t>
  </si>
  <si>
    <t>выполнен-</t>
  </si>
  <si>
    <t>ных работ</t>
  </si>
  <si>
    <t xml:space="preserve">стоимость </t>
  </si>
  <si>
    <t>выполненных</t>
  </si>
  <si>
    <t>работ, руб.</t>
  </si>
  <si>
    <t>Пушкина 1</t>
  </si>
  <si>
    <t>Пушкина 3</t>
  </si>
  <si>
    <t>Пушкина 5</t>
  </si>
  <si>
    <t>Пушкина 7</t>
  </si>
  <si>
    <t>Пушкина 14</t>
  </si>
  <si>
    <t>Пушкина 14/1</t>
  </si>
  <si>
    <t>Пушкина 15</t>
  </si>
  <si>
    <t>Пушкина 17</t>
  </si>
  <si>
    <t>Пушкина 18</t>
  </si>
  <si>
    <t>Пушкина 19</t>
  </si>
  <si>
    <t>Пушкина 21</t>
  </si>
  <si>
    <t>Пушкина 23</t>
  </si>
  <si>
    <t>Пушкина 24</t>
  </si>
  <si>
    <t>Пушкина 25</t>
  </si>
  <si>
    <t>Пушкина 25а</t>
  </si>
  <si>
    <t>Пушкина 27</t>
  </si>
  <si>
    <t>Пушкина 29</t>
  </si>
  <si>
    <t>Пушкина 33</t>
  </si>
  <si>
    <t>Островского 18</t>
  </si>
  <si>
    <t>Островского 20</t>
  </si>
  <si>
    <t>Островского 22</t>
  </si>
  <si>
    <t>Островского 24</t>
  </si>
  <si>
    <t>Островского 26</t>
  </si>
  <si>
    <t>Островского 26/1</t>
  </si>
  <si>
    <t>Островского 28</t>
  </si>
  <si>
    <t>Островского 30</t>
  </si>
  <si>
    <t>Островского 30а</t>
  </si>
  <si>
    <t>Островского 32</t>
  </si>
  <si>
    <t>Островского 34</t>
  </si>
  <si>
    <t>Островского 38</t>
  </si>
  <si>
    <t>Островского 40</t>
  </si>
  <si>
    <t>Островского 42</t>
  </si>
  <si>
    <t>Островского 44</t>
  </si>
  <si>
    <t>Островского 46</t>
  </si>
  <si>
    <t>Мира 31</t>
  </si>
  <si>
    <t>Мира 35</t>
  </si>
  <si>
    <t>Мира 35/1</t>
  </si>
  <si>
    <t>Мира 35/2</t>
  </si>
  <si>
    <t>Мира 35/3</t>
  </si>
  <si>
    <t>Мира 37</t>
  </si>
  <si>
    <t>Мира 37/1</t>
  </si>
  <si>
    <t>Мира 37/2</t>
  </si>
  <si>
    <t>Мира 39</t>
  </si>
  <si>
    <t>Маяковского 45/1</t>
  </si>
  <si>
    <t>Маяковского 47</t>
  </si>
  <si>
    <t>Маяковского 47/1</t>
  </si>
  <si>
    <t>Маяковского 49</t>
  </si>
  <si>
    <t>Маяковского 49/1</t>
  </si>
  <si>
    <t>Профсоюзов 50</t>
  </si>
  <si>
    <t>шт.</t>
  </si>
  <si>
    <t>Ремонт межпанельных стыков</t>
  </si>
  <si>
    <t>пм</t>
  </si>
  <si>
    <t>ремонт кровли</t>
  </si>
  <si>
    <t>м2</t>
  </si>
  <si>
    <t>косметический ремонт стен и потолков подъезда №1</t>
  </si>
  <si>
    <t>шт</t>
  </si>
  <si>
    <t xml:space="preserve">ремонт подъезда №1(1,2 этажи) после пожара </t>
  </si>
  <si>
    <t>замена мусороклапанов</t>
  </si>
  <si>
    <t xml:space="preserve">ремонт подъезда №3 </t>
  </si>
  <si>
    <t>ремонт отмостки</t>
  </si>
  <si>
    <t>Ремонт квартиры №60 после затопления</t>
  </si>
  <si>
    <t>замена балконной двери</t>
  </si>
  <si>
    <t>ремонт подъездного козырька(подъезд №4)</t>
  </si>
  <si>
    <t>Замена задвижек системы отопления</t>
  </si>
  <si>
    <t>ремонт  подъезда №5</t>
  </si>
  <si>
    <t>ремонт крылец</t>
  </si>
  <si>
    <t xml:space="preserve">косметический ремонт подъезда №2 </t>
  </si>
  <si>
    <t>косметический ремонт подъезда №4</t>
  </si>
  <si>
    <t>ремонт подъездного козырька(подъезд №8)</t>
  </si>
  <si>
    <t>Ремонт квартиры № 91 после затопления</t>
  </si>
  <si>
    <t>обрезка деревьев на "столбик"</t>
  </si>
  <si>
    <t>Ремонт квартиры №43 после затопления</t>
  </si>
  <si>
    <t>ремонт подъездного козырька(подъезд №2)</t>
  </si>
  <si>
    <t xml:space="preserve">ремонт подъезда №5 </t>
  </si>
  <si>
    <t>Ремонт кровли</t>
  </si>
  <si>
    <t>ремонт подъездного козырька(подъезд №6,8)</t>
  </si>
  <si>
    <t>ремонт подъездного козырька(подъезд №6,2)</t>
  </si>
  <si>
    <t>ремонт подъездного козырька(подъезд №1,3)</t>
  </si>
  <si>
    <t>ремонт подъездного козырька(подъезд №2,4)</t>
  </si>
  <si>
    <t>установка балконной двери</t>
  </si>
  <si>
    <t>установка балконной двери блок В 7 эт.</t>
  </si>
  <si>
    <t xml:space="preserve">установка оконного блока в местах общего пользования </t>
  </si>
  <si>
    <t>установка балконной двери 2 эт.</t>
  </si>
  <si>
    <t>косметический ремонт подъезда с 1-6 этаж</t>
  </si>
  <si>
    <t>Замена дверного блока с лестничной клетки в холл блока</t>
  </si>
  <si>
    <t>Отчет ООО "УК Гравитон" о выполненных работах за счет денежных средств,полученных от использования общего имущества многоквартирных домов за 2009 год</t>
  </si>
  <si>
    <t>Ремонт квартиры №1,№17 после затопления</t>
  </si>
  <si>
    <t>Ремонт ограждения газонов</t>
  </si>
  <si>
    <t>покос травы</t>
  </si>
  <si>
    <t>приобретение контейнеров</t>
  </si>
  <si>
    <t>м.п</t>
  </si>
  <si>
    <t>ПИР "Сургутстройцена"</t>
  </si>
  <si>
    <t>п.м.</t>
  </si>
  <si>
    <t>Ремонт подвальных помещений,кирпичная кладка</t>
  </si>
  <si>
    <t>Ремонт подвальных помещений,штукатурка</t>
  </si>
  <si>
    <t>Ремонт подвальных помещений,побелка</t>
  </si>
  <si>
    <t xml:space="preserve">ремонт кровли,                                                     т-шов </t>
  </si>
  <si>
    <t>ремонт кровли, К-стояк</t>
  </si>
  <si>
    <t xml:space="preserve">ремонт кровли, К-стояк,стык. соед.полотнищ                                                     т-шов </t>
  </si>
  <si>
    <t xml:space="preserve">ремонт кровли                                                      т-шов </t>
  </si>
  <si>
    <t xml:space="preserve">ремонт кровли                                                      т-шов                                                                      К-стояк, стык. соед. полотнищ </t>
  </si>
  <si>
    <t xml:space="preserve">ремонт кровли К-стояк,стык. соед.полотнищ                                                     т-шов </t>
  </si>
  <si>
    <t>ремонт надподъездных козырьков,примыкание 4,5,6подъезды</t>
  </si>
  <si>
    <t>кв.</t>
  </si>
  <si>
    <t>Ремонт квартиры №60, после затопления</t>
  </si>
  <si>
    <t>Ремонт квартиры №2, после затопления</t>
  </si>
  <si>
    <t>Ремонт квартиры №41, после затопления</t>
  </si>
  <si>
    <t>Ремонт квартиры №97, после затопления</t>
  </si>
  <si>
    <t>Ремонт квартиры №3, после затопления</t>
  </si>
  <si>
    <t>внутриподъездное освещение,светильники</t>
  </si>
  <si>
    <t>Ремонт квартиры №51, после затопления</t>
  </si>
  <si>
    <t>Ремонт квартиры №54, после затопления</t>
  </si>
  <si>
    <t>Замена задвижек системы отопления              установка кранов Ду 25 отопления                                        установка кранов Ду 15 ГХВС</t>
  </si>
  <si>
    <t>установка кранов Ду 25 отопления                  установка кранов Ду 15 отопления</t>
  </si>
  <si>
    <t>замена кранов Ду 25 отопления</t>
  </si>
  <si>
    <t>замена кранов Ду 50 отопления</t>
  </si>
  <si>
    <t>установка кранов Ду 25 отопления                  установка кранов Ду 15 ГХВС</t>
  </si>
  <si>
    <t>установка кранов Ду25 отопления</t>
  </si>
  <si>
    <t>замена кранов отопления</t>
  </si>
  <si>
    <t>ремонт подъездов(после пожара с 5-го по 9 этаж)</t>
  </si>
  <si>
    <t>подъезд</t>
  </si>
  <si>
    <t>ремонт подъезда (после пожара)</t>
  </si>
  <si>
    <t>ремонт подъезда,№6</t>
  </si>
  <si>
    <t>ремонт подъезда, №6 с участ. населения</t>
  </si>
  <si>
    <t xml:space="preserve">ремонт подъезда </t>
  </si>
  <si>
    <t>Ивана Захарова 27</t>
  </si>
  <si>
    <t>Ивана Захарова 27/1</t>
  </si>
  <si>
    <t>Замена балконного блока кв.19</t>
  </si>
  <si>
    <t>Замена балконного блока кв.2</t>
  </si>
  <si>
    <t>ремонт стыков в подвальном помещении</t>
  </si>
  <si>
    <t>Смета ПИР СУРГУТСТРОЙЦЕНА</t>
  </si>
  <si>
    <t>Смета ПИР СУРГУТСТРОЙЦЕНА, 6 подъезд</t>
  </si>
  <si>
    <t>Итого:</t>
  </si>
  <si>
    <t>Замена задвижек системы отопления              установка кранов Ду 20 ХГВС                                       установка кранов Ду 15 ХГВС</t>
  </si>
  <si>
    <t>м3</t>
  </si>
  <si>
    <t>Ямочный ремонт-подсыпка асфальто-бетонной смесью</t>
  </si>
  <si>
    <t xml:space="preserve"> </t>
  </si>
  <si>
    <t>Отчет о выполненных работах по плану текущего ремонта за счет средств поступающих от населения (по статье содержание общего имущества) за 2010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</si>
</sst>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2">
    <font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justify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5" xfId="0" applyFill="1" applyBorder="1" applyAlignment="1">
      <alignment/>
    </xf>
    <xf numFmtId="1" fontId="4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/>
    </xf>
    <xf numFmtId="0" fontId="2" fillId="0" borderId="18" xfId="0" applyFont="1" applyBorder="1" applyAlignment="1">
      <alignment horizontal="left" vertical="justify"/>
    </xf>
    <xf numFmtId="0" fontId="0" fillId="0" borderId="12" xfId="0" applyFont="1" applyBorder="1" applyAlignment="1">
      <alignment horizontal="justify" vertical="center"/>
    </xf>
    <xf numFmtId="0" fontId="0" fillId="0" borderId="12" xfId="0" applyBorder="1" applyAlignment="1">
      <alignment vertical="justify"/>
    </xf>
    <xf numFmtId="3" fontId="4" fillId="0" borderId="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left" vertical="justify"/>
    </xf>
    <xf numFmtId="0" fontId="2" fillId="0" borderId="18" xfId="0" applyFont="1" applyBorder="1" applyAlignment="1">
      <alignment horizontal="left" vertical="justify"/>
    </xf>
    <xf numFmtId="0" fontId="2" fillId="0" borderId="15" xfId="0" applyFont="1" applyBorder="1" applyAlignment="1">
      <alignment horizontal="left" vertical="justify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7"/>
  <sheetViews>
    <sheetView zoomScalePageLayoutView="0" workbookViewId="0" topLeftCell="A141">
      <selection activeCell="E243" sqref="E243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7.75390625" style="0" customWidth="1"/>
    <col min="4" max="4" width="10.75390625" style="0" customWidth="1"/>
    <col min="5" max="5" width="19.875" style="0" customWidth="1"/>
  </cols>
  <sheetData>
    <row r="1" spans="1:5" ht="46.5" customHeight="1">
      <c r="A1" s="54" t="s">
        <v>95</v>
      </c>
      <c r="B1" s="54"/>
      <c r="C1" s="54"/>
      <c r="D1" s="54"/>
      <c r="E1" s="54"/>
    </row>
    <row r="2" spans="1:5" ht="15.75" thickBot="1">
      <c r="A2" s="55"/>
      <c r="B2" s="55"/>
      <c r="C2" s="55"/>
      <c r="D2" s="55"/>
      <c r="E2" s="55"/>
    </row>
    <row r="3" spans="1:5" ht="16.5" thickBot="1">
      <c r="A3" s="5"/>
      <c r="B3" s="5"/>
      <c r="C3" s="5"/>
      <c r="D3" s="5"/>
      <c r="E3" s="5"/>
    </row>
    <row r="4" spans="1:5" ht="12.75">
      <c r="A4" s="13" t="s">
        <v>0</v>
      </c>
      <c r="B4" s="51" t="s">
        <v>2</v>
      </c>
      <c r="C4" s="51" t="s">
        <v>3</v>
      </c>
      <c r="D4" s="14" t="s">
        <v>4</v>
      </c>
      <c r="E4" s="1" t="s">
        <v>7</v>
      </c>
    </row>
    <row r="5" spans="1:5" ht="12.75">
      <c r="A5" s="2" t="s">
        <v>1</v>
      </c>
      <c r="B5" s="52"/>
      <c r="C5" s="52"/>
      <c r="D5" s="15" t="s">
        <v>5</v>
      </c>
      <c r="E5" s="16" t="s">
        <v>8</v>
      </c>
    </row>
    <row r="6" spans="1:5" ht="13.5" thickBot="1">
      <c r="A6" s="17"/>
      <c r="B6" s="53"/>
      <c r="C6" s="53"/>
      <c r="D6" s="18" t="s">
        <v>6</v>
      </c>
      <c r="E6" s="19" t="s">
        <v>9</v>
      </c>
    </row>
    <row r="7" spans="1:5" ht="13.5" thickBot="1">
      <c r="A7" s="4">
        <v>1</v>
      </c>
      <c r="B7" s="11" t="s">
        <v>10</v>
      </c>
      <c r="C7" s="4"/>
      <c r="D7" s="4"/>
      <c r="E7" s="8"/>
    </row>
    <row r="8" spans="1:5" ht="13.5" thickBot="1">
      <c r="A8" s="3"/>
      <c r="B8" s="6" t="s">
        <v>60</v>
      </c>
      <c r="C8" t="s">
        <v>100</v>
      </c>
      <c r="D8" s="7">
        <f>12+10</f>
        <v>22</v>
      </c>
      <c r="E8" s="9">
        <f>4680+390*5</f>
        <v>6630</v>
      </c>
    </row>
    <row r="9" spans="1:5" ht="13.5" thickBot="1">
      <c r="A9" s="3"/>
      <c r="B9" s="6" t="s">
        <v>62</v>
      </c>
      <c r="C9" t="s">
        <v>63</v>
      </c>
      <c r="D9" s="7">
        <v>40</v>
      </c>
      <c r="E9" s="9">
        <v>24031</v>
      </c>
    </row>
    <row r="10" spans="1:5" ht="13.5" thickBot="1">
      <c r="A10" s="3"/>
      <c r="B10" s="21" t="s">
        <v>98</v>
      </c>
      <c r="C10" s="24" t="s">
        <v>63</v>
      </c>
      <c r="D10" s="3">
        <v>2126</v>
      </c>
      <c r="E10" s="9">
        <f>D10*3.15</f>
        <v>6696.9</v>
      </c>
    </row>
    <row r="11" spans="1:5" ht="13.5" thickBot="1">
      <c r="A11" s="3"/>
      <c r="B11" s="21" t="s">
        <v>99</v>
      </c>
      <c r="C11" s="24" t="s">
        <v>59</v>
      </c>
      <c r="D11" s="3">
        <v>1</v>
      </c>
      <c r="E11" s="9">
        <f>D11*3250</f>
        <v>3250</v>
      </c>
    </row>
    <row r="12" spans="1:5" ht="13.5" thickBot="1">
      <c r="A12" s="4">
        <v>2</v>
      </c>
      <c r="B12" s="11" t="s">
        <v>11</v>
      </c>
      <c r="C12" s="4"/>
      <c r="D12" s="4"/>
      <c r="E12" s="8"/>
    </row>
    <row r="13" spans="1:5" ht="24.75" thickBot="1">
      <c r="A13" s="3"/>
      <c r="B13" s="20" t="s">
        <v>64</v>
      </c>
      <c r="C13" s="4" t="s">
        <v>63</v>
      </c>
      <c r="D13" s="7">
        <v>36.06</v>
      </c>
      <c r="E13" s="8">
        <v>15588</v>
      </c>
    </row>
    <row r="14" spans="1:5" ht="13.5" thickBot="1">
      <c r="A14" s="3"/>
      <c r="B14" s="6" t="s">
        <v>62</v>
      </c>
      <c r="C14" s="7" t="s">
        <v>63</v>
      </c>
      <c r="D14" s="7"/>
      <c r="E14" s="9"/>
    </row>
    <row r="15" spans="1:5" ht="13.5" thickBot="1">
      <c r="A15" s="3"/>
      <c r="B15" s="6" t="s">
        <v>97</v>
      </c>
      <c r="C15" s="7" t="s">
        <v>61</v>
      </c>
      <c r="D15" s="7">
        <v>171</v>
      </c>
      <c r="E15" s="9">
        <v>51846</v>
      </c>
    </row>
    <row r="16" spans="1:5" ht="13.5" thickBot="1">
      <c r="A16" s="3"/>
      <c r="B16" s="21" t="s">
        <v>98</v>
      </c>
      <c r="C16" s="4" t="s">
        <v>63</v>
      </c>
      <c r="D16" s="3">
        <v>1990</v>
      </c>
      <c r="E16" s="9">
        <f>D16*3.15</f>
        <v>6268.5</v>
      </c>
    </row>
    <row r="17" spans="1:5" ht="13.5" thickBot="1">
      <c r="A17" s="4">
        <v>3</v>
      </c>
      <c r="B17" s="11" t="s">
        <v>12</v>
      </c>
      <c r="C17" s="4"/>
      <c r="D17" s="4"/>
      <c r="E17" s="8"/>
    </row>
    <row r="18" spans="1:5" ht="13.5" thickBot="1">
      <c r="A18" s="3"/>
      <c r="B18" s="6" t="s">
        <v>60</v>
      </c>
      <c r="C18" s="7" t="s">
        <v>61</v>
      </c>
      <c r="D18" s="7">
        <f>41.3+17</f>
        <v>58.3</v>
      </c>
      <c r="E18" s="8">
        <f>16937.35066+17*390</f>
        <v>23567.35066</v>
      </c>
    </row>
    <row r="19" spans="1:5" ht="13.5" thickBot="1">
      <c r="A19" s="3"/>
      <c r="B19" s="6" t="s">
        <v>62</v>
      </c>
      <c r="C19" s="7" t="s">
        <v>63</v>
      </c>
      <c r="D19" s="7">
        <v>32</v>
      </c>
      <c r="E19" s="9">
        <v>10585.94048</v>
      </c>
    </row>
    <row r="20" spans="1:5" ht="13.5" thickBot="1">
      <c r="A20" s="3"/>
      <c r="B20" s="21" t="s">
        <v>98</v>
      </c>
      <c r="C20" s="4" t="s">
        <v>63</v>
      </c>
      <c r="D20" s="3">
        <v>2381</v>
      </c>
      <c r="E20" s="9">
        <f>D20*3.14</f>
        <v>7476.34</v>
      </c>
    </row>
    <row r="21" spans="1:5" ht="13.5" thickBot="1">
      <c r="A21" s="4">
        <v>4</v>
      </c>
      <c r="B21" s="11" t="s">
        <v>13</v>
      </c>
      <c r="C21" s="4"/>
      <c r="D21" s="4"/>
      <c r="E21" s="8"/>
    </row>
    <row r="22" spans="1:5" ht="13.5" thickBot="1">
      <c r="A22" s="3"/>
      <c r="B22" s="6" t="s">
        <v>62</v>
      </c>
      <c r="C22" s="7" t="s">
        <v>63</v>
      </c>
      <c r="D22" s="7">
        <v>58</v>
      </c>
      <c r="E22" s="8">
        <v>19187.01712</v>
      </c>
    </row>
    <row r="23" spans="1:5" ht="13.5" thickBot="1">
      <c r="A23" s="3"/>
      <c r="B23" s="6" t="s">
        <v>80</v>
      </c>
      <c r="C23" s="7" t="s">
        <v>65</v>
      </c>
      <c r="D23" s="7">
        <v>6</v>
      </c>
      <c r="E23" s="9">
        <v>22594.404000000002</v>
      </c>
    </row>
    <row r="24" spans="1:5" ht="13.5" thickBot="1">
      <c r="A24" s="3"/>
      <c r="B24" s="21" t="s">
        <v>98</v>
      </c>
      <c r="C24" s="4" t="s">
        <v>63</v>
      </c>
      <c r="D24" s="3">
        <v>4363</v>
      </c>
      <c r="E24" s="9">
        <f>D24*3.14</f>
        <v>13699.82</v>
      </c>
    </row>
    <row r="25" spans="1:5" ht="13.5" thickBot="1">
      <c r="A25" s="4">
        <v>5</v>
      </c>
      <c r="B25" s="11" t="s">
        <v>14</v>
      </c>
      <c r="C25" s="4"/>
      <c r="D25" s="4"/>
      <c r="E25" s="8"/>
    </row>
    <row r="26" spans="1:5" ht="13.5" thickBot="1">
      <c r="A26" s="3"/>
      <c r="B26" s="6" t="s">
        <v>60</v>
      </c>
      <c r="C26" s="7" t="s">
        <v>61</v>
      </c>
      <c r="D26" s="7">
        <v>160.9</v>
      </c>
      <c r="E26" s="8">
        <v>67136.0941</v>
      </c>
    </row>
    <row r="27" spans="1:5" ht="13.5" thickBot="1">
      <c r="A27" s="3"/>
      <c r="B27" s="6" t="s">
        <v>62</v>
      </c>
      <c r="C27" s="7" t="s">
        <v>63</v>
      </c>
      <c r="D27" s="7"/>
      <c r="E27" s="9"/>
    </row>
    <row r="28" spans="1:5" ht="24.75" thickBot="1">
      <c r="A28" s="3"/>
      <c r="B28" s="20" t="s">
        <v>66</v>
      </c>
      <c r="C28" s="7" t="s">
        <v>65</v>
      </c>
      <c r="D28" s="7">
        <v>1</v>
      </c>
      <c r="E28" s="9">
        <v>81824</v>
      </c>
    </row>
    <row r="29" spans="1:5" ht="13.5" thickBot="1">
      <c r="A29" s="3"/>
      <c r="B29" s="21" t="s">
        <v>98</v>
      </c>
      <c r="C29" s="4" t="s">
        <v>63</v>
      </c>
      <c r="D29" s="3">
        <v>1081</v>
      </c>
      <c r="E29" s="9">
        <f>D29*3.15</f>
        <v>3405.15</v>
      </c>
    </row>
    <row r="30" spans="1:5" ht="13.5" thickBot="1">
      <c r="A30" s="4">
        <v>6</v>
      </c>
      <c r="B30" s="11" t="s">
        <v>15</v>
      </c>
      <c r="C30" s="4"/>
      <c r="D30" s="4"/>
      <c r="E30" s="8"/>
    </row>
    <row r="31" spans="1:5" ht="13.5" thickBot="1">
      <c r="A31" s="3"/>
      <c r="B31" s="6" t="s">
        <v>60</v>
      </c>
      <c r="C31" s="7" t="s">
        <v>61</v>
      </c>
      <c r="D31" s="7">
        <v>195.2</v>
      </c>
      <c r="E31" s="8">
        <v>80906.13359999999</v>
      </c>
    </row>
    <row r="32" spans="1:5" ht="13.5" thickBot="1">
      <c r="A32" s="3"/>
      <c r="B32" s="6" t="s">
        <v>62</v>
      </c>
      <c r="C32" s="7" t="s">
        <v>63</v>
      </c>
      <c r="D32" s="7">
        <v>11.9</v>
      </c>
      <c r="E32" s="9">
        <v>6158.42</v>
      </c>
    </row>
    <row r="33" spans="1:5" ht="13.5" thickBot="1">
      <c r="A33" s="3"/>
      <c r="B33" s="6" t="s">
        <v>67</v>
      </c>
      <c r="C33" s="7" t="s">
        <v>65</v>
      </c>
      <c r="D33" s="7">
        <v>8</v>
      </c>
      <c r="E33" s="9">
        <v>50759.27</v>
      </c>
    </row>
    <row r="34" spans="1:5" ht="13.5" thickBot="1">
      <c r="A34" s="3"/>
      <c r="B34" s="21" t="s">
        <v>98</v>
      </c>
      <c r="C34" s="4" t="s">
        <v>63</v>
      </c>
      <c r="D34" s="3">
        <v>988</v>
      </c>
      <c r="E34" s="9">
        <f>D34*3.15</f>
        <v>3112.2</v>
      </c>
    </row>
    <row r="35" spans="1:5" ht="13.5" thickBot="1">
      <c r="A35" s="4">
        <v>7</v>
      </c>
      <c r="B35" s="11" t="s">
        <v>16</v>
      </c>
      <c r="C35" s="4"/>
      <c r="D35" s="4"/>
      <c r="E35" s="8"/>
    </row>
    <row r="36" spans="1:5" ht="13.5" thickBot="1">
      <c r="A36" s="3"/>
      <c r="B36" s="21" t="s">
        <v>98</v>
      </c>
      <c r="C36" s="4" t="s">
        <v>63</v>
      </c>
      <c r="D36" s="3">
        <v>3010</v>
      </c>
      <c r="E36" s="9">
        <f>D36*3.15</f>
        <v>9481.5</v>
      </c>
    </row>
    <row r="37" spans="1:5" ht="13.5" thickBot="1">
      <c r="A37" s="3"/>
      <c r="B37" s="21" t="s">
        <v>101</v>
      </c>
      <c r="C37" s="4" t="s">
        <v>65</v>
      </c>
      <c r="D37" s="3">
        <v>7</v>
      </c>
      <c r="E37" s="9">
        <v>15403.72</v>
      </c>
    </row>
    <row r="38" spans="1:5" ht="13.5" thickBot="1">
      <c r="A38" s="4">
        <v>8</v>
      </c>
      <c r="B38" s="11" t="s">
        <v>17</v>
      </c>
      <c r="C38" s="4"/>
      <c r="D38" s="4"/>
      <c r="E38" s="8"/>
    </row>
    <row r="39" spans="1:5" ht="13.5" thickBot="1">
      <c r="A39" s="4"/>
      <c r="B39" s="6" t="s">
        <v>60</v>
      </c>
      <c r="C39" s="7" t="s">
        <v>61</v>
      </c>
      <c r="D39" s="4">
        <v>1.5</v>
      </c>
      <c r="E39" s="8">
        <f>1.5*390</f>
        <v>585</v>
      </c>
    </row>
    <row r="40" spans="1:5" ht="13.5" thickBot="1">
      <c r="A40" s="3"/>
      <c r="B40" s="21" t="s">
        <v>98</v>
      </c>
      <c r="C40" s="4" t="s">
        <v>63</v>
      </c>
      <c r="D40" s="3">
        <v>1070</v>
      </c>
      <c r="E40" s="9">
        <f>D40*3.15</f>
        <v>3370.5</v>
      </c>
    </row>
    <row r="41" spans="1:5" ht="13.5" thickBot="1">
      <c r="A41" s="3"/>
      <c r="B41" s="21" t="s">
        <v>101</v>
      </c>
      <c r="C41" s="4" t="s">
        <v>65</v>
      </c>
      <c r="D41" s="3">
        <v>8</v>
      </c>
      <c r="E41" s="9">
        <v>12697.98</v>
      </c>
    </row>
    <row r="42" spans="1:5" ht="13.5" thickBot="1">
      <c r="A42" s="4">
        <v>9</v>
      </c>
      <c r="B42" s="11" t="s">
        <v>18</v>
      </c>
      <c r="C42" s="4"/>
      <c r="D42" s="4"/>
      <c r="E42" s="8"/>
    </row>
    <row r="43" spans="1:5" ht="13.5" thickBot="1">
      <c r="A43" s="3"/>
      <c r="B43" s="6" t="s">
        <v>60</v>
      </c>
      <c r="C43" s="7" t="s">
        <v>61</v>
      </c>
      <c r="D43" s="4"/>
      <c r="E43" s="8"/>
    </row>
    <row r="44" spans="1:5" ht="13.5" thickBot="1">
      <c r="A44" s="3"/>
      <c r="B44" s="21" t="s">
        <v>98</v>
      </c>
      <c r="C44" s="4" t="s">
        <v>63</v>
      </c>
      <c r="D44" s="3">
        <v>2770</v>
      </c>
      <c r="E44" s="9">
        <f>D44*3.14</f>
        <v>8697.800000000001</v>
      </c>
    </row>
    <row r="45" spans="1:5" ht="13.5" thickBot="1">
      <c r="A45" s="3"/>
      <c r="B45" s="21" t="s">
        <v>101</v>
      </c>
      <c r="C45" s="4" t="s">
        <v>65</v>
      </c>
      <c r="D45" s="3">
        <v>4</v>
      </c>
      <c r="E45" s="9">
        <v>6205.62</v>
      </c>
    </row>
    <row r="46" spans="1:5" ht="13.5" thickBot="1">
      <c r="A46" s="4">
        <v>10</v>
      </c>
      <c r="B46" s="11" t="s">
        <v>19</v>
      </c>
      <c r="C46" s="4"/>
      <c r="D46" s="4"/>
      <c r="E46" s="8"/>
    </row>
    <row r="47" spans="1:5" ht="13.5" thickBot="1">
      <c r="A47" s="3"/>
      <c r="B47" s="6" t="s">
        <v>62</v>
      </c>
      <c r="C47" s="7" t="s">
        <v>63</v>
      </c>
      <c r="D47" s="7">
        <v>57</v>
      </c>
      <c r="E47" s="8">
        <v>25605</v>
      </c>
    </row>
    <row r="48" spans="1:5" ht="26.25" thickBot="1">
      <c r="A48" s="3"/>
      <c r="B48" s="21" t="s">
        <v>96</v>
      </c>
      <c r="C48" s="4" t="s">
        <v>59</v>
      </c>
      <c r="D48" s="4">
        <v>1</v>
      </c>
      <c r="E48" s="8">
        <v>153936</v>
      </c>
    </row>
    <row r="49" spans="1:5" ht="13.5" thickBot="1">
      <c r="A49" s="3"/>
      <c r="B49" s="21" t="s">
        <v>98</v>
      </c>
      <c r="C49" s="4" t="s">
        <v>63</v>
      </c>
      <c r="D49" s="3">
        <v>2962</v>
      </c>
      <c r="E49" s="9">
        <f>D49*3.14</f>
        <v>9300.68</v>
      </c>
    </row>
    <row r="50" spans="1:5" ht="13.5" thickBot="1">
      <c r="A50" s="4">
        <v>11</v>
      </c>
      <c r="B50" s="11" t="s">
        <v>20</v>
      </c>
      <c r="C50" s="4"/>
      <c r="D50" s="4"/>
      <c r="E50" s="8"/>
    </row>
    <row r="51" spans="1:5" ht="13.5" thickBot="1">
      <c r="A51" s="4"/>
      <c r="B51" s="6" t="s">
        <v>60</v>
      </c>
      <c r="C51" s="4" t="s">
        <v>102</v>
      </c>
      <c r="D51" s="4">
        <v>14</v>
      </c>
      <c r="E51" s="8">
        <f>390*14</f>
        <v>5460</v>
      </c>
    </row>
    <row r="52" spans="1:5" ht="13.5" thickBot="1">
      <c r="A52" s="3"/>
      <c r="B52" s="6" t="s">
        <v>62</v>
      </c>
      <c r="C52" s="7" t="s">
        <v>63</v>
      </c>
      <c r="D52" s="4">
        <v>5</v>
      </c>
      <c r="E52" s="8">
        <v>1654.0531999999998</v>
      </c>
    </row>
    <row r="53" spans="1:5" ht="13.5" thickBot="1">
      <c r="A53" s="3"/>
      <c r="B53" s="21" t="s">
        <v>98</v>
      </c>
      <c r="C53" s="4" t="s">
        <v>63</v>
      </c>
      <c r="D53" s="3">
        <v>2855</v>
      </c>
      <c r="E53" s="9">
        <f>D53*3.15</f>
        <v>8993.25</v>
      </c>
    </row>
    <row r="54" spans="1:5" ht="13.5" thickBot="1">
      <c r="A54" s="4">
        <v>12</v>
      </c>
      <c r="B54" s="11" t="s">
        <v>21</v>
      </c>
      <c r="C54" s="4"/>
      <c r="D54" s="4"/>
      <c r="E54" s="8"/>
    </row>
    <row r="55" spans="1:5" ht="13.5" thickBot="1">
      <c r="A55" s="3"/>
      <c r="B55" s="6" t="s">
        <v>60</v>
      </c>
      <c r="C55" s="4" t="s">
        <v>102</v>
      </c>
      <c r="D55" s="3">
        <v>744.4</v>
      </c>
      <c r="E55" s="10">
        <f>744.4*390</f>
        <v>290316</v>
      </c>
    </row>
    <row r="56" spans="1:5" ht="13.5" thickBot="1">
      <c r="A56" s="3"/>
      <c r="B56" s="21" t="s">
        <v>101</v>
      </c>
      <c r="C56" s="4" t="s">
        <v>65</v>
      </c>
      <c r="D56" s="3">
        <v>5</v>
      </c>
      <c r="E56" s="10">
        <v>9490.74</v>
      </c>
    </row>
    <row r="57" spans="1:5" ht="13.5" thickBot="1">
      <c r="A57" s="3"/>
      <c r="B57" s="21" t="s">
        <v>98</v>
      </c>
      <c r="C57" s="4" t="s">
        <v>63</v>
      </c>
      <c r="D57" s="3">
        <v>1126</v>
      </c>
      <c r="E57" s="9">
        <f>D57*3.15</f>
        <v>3546.9</v>
      </c>
    </row>
    <row r="58" spans="1:5" ht="13.5" thickBot="1">
      <c r="A58" s="4">
        <v>13</v>
      </c>
      <c r="B58" s="11" t="s">
        <v>22</v>
      </c>
      <c r="C58" s="4"/>
      <c r="D58" s="4"/>
      <c r="E58" s="8"/>
    </row>
    <row r="59" spans="1:5" ht="13.5" thickBot="1">
      <c r="A59" s="3"/>
      <c r="B59" s="6" t="s">
        <v>60</v>
      </c>
      <c r="C59" s="7" t="s">
        <v>61</v>
      </c>
      <c r="D59" s="4">
        <v>58.8</v>
      </c>
      <c r="E59" s="8">
        <v>22932.105839999997</v>
      </c>
    </row>
    <row r="60" spans="1:5" ht="13.5" thickBot="1">
      <c r="A60" s="3"/>
      <c r="B60" s="3" t="s">
        <v>71</v>
      </c>
      <c r="C60" s="4" t="s">
        <v>59</v>
      </c>
      <c r="D60" s="4">
        <v>2</v>
      </c>
      <c r="E60" s="8">
        <v>32232</v>
      </c>
    </row>
    <row r="61" spans="1:5" ht="13.5" thickBot="1">
      <c r="A61" s="3"/>
      <c r="B61" s="21" t="s">
        <v>98</v>
      </c>
      <c r="C61" s="4" t="s">
        <v>63</v>
      </c>
      <c r="D61" s="3">
        <v>1321</v>
      </c>
      <c r="E61" s="9">
        <f>D61*3.15</f>
        <v>4161.15</v>
      </c>
    </row>
    <row r="62" spans="1:5" ht="13.5" thickBot="1">
      <c r="A62" s="4">
        <v>14</v>
      </c>
      <c r="B62" s="11" t="s">
        <v>23</v>
      </c>
      <c r="C62" s="4"/>
      <c r="D62" s="4"/>
      <c r="E62" s="8"/>
    </row>
    <row r="63" spans="1:5" ht="13.5" thickBot="1">
      <c r="A63" s="3"/>
      <c r="B63" s="6" t="s">
        <v>60</v>
      </c>
      <c r="C63" s="7" t="s">
        <v>61</v>
      </c>
      <c r="D63" s="4">
        <v>15.6</v>
      </c>
      <c r="E63" s="8">
        <v>6084.02808</v>
      </c>
    </row>
    <row r="64" spans="1:5" ht="13.5" thickBot="1">
      <c r="A64" s="3"/>
      <c r="B64" s="6" t="s">
        <v>62</v>
      </c>
      <c r="C64" s="7" t="s">
        <v>63</v>
      </c>
      <c r="D64" s="4">
        <v>20</v>
      </c>
      <c r="E64" s="8">
        <v>6616</v>
      </c>
    </row>
    <row r="65" spans="1:5" ht="13.5" thickBot="1">
      <c r="A65" s="3"/>
      <c r="B65" s="21" t="s">
        <v>98</v>
      </c>
      <c r="C65" s="4" t="s">
        <v>63</v>
      </c>
      <c r="D65" s="3">
        <v>817</v>
      </c>
      <c r="E65" s="9">
        <f>D65*3.15</f>
        <v>2573.5499999999997</v>
      </c>
    </row>
    <row r="66" spans="1:5" ht="13.5" thickBot="1">
      <c r="A66" s="3"/>
      <c r="B66" s="21" t="s">
        <v>99</v>
      </c>
      <c r="C66" s="4" t="s">
        <v>65</v>
      </c>
      <c r="D66" s="3">
        <v>1</v>
      </c>
      <c r="E66" s="9">
        <f>D66*6254</f>
        <v>6254</v>
      </c>
    </row>
    <row r="67" spans="1:5" ht="13.5" thickBot="1">
      <c r="A67" s="3"/>
      <c r="B67" s="21" t="s">
        <v>101</v>
      </c>
      <c r="C67" s="4" t="s">
        <v>65</v>
      </c>
      <c r="D67" s="3">
        <v>5</v>
      </c>
      <c r="E67" s="10">
        <v>5900</v>
      </c>
    </row>
    <row r="68" spans="1:5" ht="13.5" thickBot="1">
      <c r="A68" s="4">
        <v>15</v>
      </c>
      <c r="B68" s="11" t="s">
        <v>24</v>
      </c>
      <c r="C68" s="4"/>
      <c r="D68" s="4"/>
      <c r="E68" s="8"/>
    </row>
    <row r="69" spans="1:5" ht="13.5" thickBot="1">
      <c r="A69" s="3"/>
      <c r="B69" s="6" t="s">
        <v>62</v>
      </c>
      <c r="C69" s="7" t="s">
        <v>63</v>
      </c>
      <c r="D69" s="4">
        <v>20</v>
      </c>
      <c r="E69" s="8">
        <v>12015</v>
      </c>
    </row>
    <row r="70" spans="1:5" ht="13.5" thickBot="1">
      <c r="A70" s="3"/>
      <c r="B70" s="3" t="s">
        <v>68</v>
      </c>
      <c r="C70" s="4" t="s">
        <v>59</v>
      </c>
      <c r="D70" s="4">
        <v>1</v>
      </c>
      <c r="E70" s="8">
        <v>233892</v>
      </c>
    </row>
    <row r="71" spans="1:5" ht="13.5" thickBot="1">
      <c r="A71" s="3"/>
      <c r="B71" s="3" t="s">
        <v>69</v>
      </c>
      <c r="C71" s="4" t="s">
        <v>63</v>
      </c>
      <c r="D71" s="4">
        <v>195.6</v>
      </c>
      <c r="E71" s="8">
        <v>216207.86</v>
      </c>
    </row>
    <row r="72" spans="1:5" ht="13.5" thickBot="1">
      <c r="A72" s="3"/>
      <c r="B72" s="21" t="s">
        <v>98</v>
      </c>
      <c r="C72" s="4" t="s">
        <v>63</v>
      </c>
      <c r="D72" s="3">
        <v>1188</v>
      </c>
      <c r="E72" s="9">
        <f>D72*3.15</f>
        <v>3742.2</v>
      </c>
    </row>
    <row r="73" spans="1:5" ht="13.5" thickBot="1">
      <c r="A73" s="4">
        <v>16</v>
      </c>
      <c r="B73" s="11" t="s">
        <v>25</v>
      </c>
      <c r="C73" s="4"/>
      <c r="D73" s="4"/>
      <c r="E73" s="8"/>
    </row>
    <row r="74" spans="1:5" ht="13.5" thickBot="1">
      <c r="A74" s="3"/>
      <c r="B74" s="6" t="s">
        <v>60</v>
      </c>
      <c r="C74" s="7" t="s">
        <v>61</v>
      </c>
      <c r="D74" s="4">
        <v>14.1</v>
      </c>
      <c r="E74" s="8">
        <v>5499.025379999999</v>
      </c>
    </row>
    <row r="75" spans="1:5" ht="13.5" thickBot="1">
      <c r="A75" s="3"/>
      <c r="B75" s="3" t="s">
        <v>70</v>
      </c>
      <c r="C75" s="4" t="s">
        <v>59</v>
      </c>
      <c r="D75" s="4">
        <v>1</v>
      </c>
      <c r="E75" s="8">
        <v>11078</v>
      </c>
    </row>
    <row r="76" spans="1:5" ht="13.5" thickBot="1">
      <c r="A76" s="3"/>
      <c r="B76" s="21" t="s">
        <v>98</v>
      </c>
      <c r="C76" s="4" t="s">
        <v>63</v>
      </c>
      <c r="D76" s="4">
        <v>935</v>
      </c>
      <c r="E76" s="9">
        <f>D76*3.15</f>
        <v>2945.25</v>
      </c>
    </row>
    <row r="77" spans="1:5" ht="13.5" thickBot="1">
      <c r="A77" s="4">
        <v>17</v>
      </c>
      <c r="B77" s="11" t="s">
        <v>26</v>
      </c>
      <c r="C77" s="4"/>
      <c r="D77" s="4"/>
      <c r="E77" s="8"/>
    </row>
    <row r="78" spans="1:5" ht="13.5" thickBot="1">
      <c r="A78" s="3"/>
      <c r="B78" s="6" t="s">
        <v>60</v>
      </c>
      <c r="C78" s="7" t="s">
        <v>61</v>
      </c>
      <c r="D78" s="4">
        <v>13.1</v>
      </c>
      <c r="E78" s="8">
        <v>5496.091899999999</v>
      </c>
    </row>
    <row r="79" spans="1:5" ht="26.25" thickBot="1">
      <c r="A79" s="3"/>
      <c r="B79" s="21" t="s">
        <v>72</v>
      </c>
      <c r="C79" s="4" t="s">
        <v>59</v>
      </c>
      <c r="D79" s="4">
        <v>1</v>
      </c>
      <c r="E79" s="8">
        <v>6649.3</v>
      </c>
    </row>
    <row r="80" spans="1:5" ht="13.5" thickBot="1">
      <c r="A80" s="3"/>
      <c r="B80" s="21" t="s">
        <v>73</v>
      </c>
      <c r="C80" s="4" t="s">
        <v>59</v>
      </c>
      <c r="D80" s="4">
        <v>1</v>
      </c>
      <c r="E80" s="8">
        <v>8569.16</v>
      </c>
    </row>
    <row r="81" spans="1:5" ht="13.5" thickBot="1">
      <c r="A81" s="3"/>
      <c r="B81" s="21" t="s">
        <v>98</v>
      </c>
      <c r="C81" s="4" t="s">
        <v>63</v>
      </c>
      <c r="D81" s="3">
        <v>1660</v>
      </c>
      <c r="E81" s="9">
        <f>D81*3.15</f>
        <v>5229</v>
      </c>
    </row>
    <row r="82" spans="1:5" ht="13.5" thickBot="1">
      <c r="A82" s="3"/>
      <c r="B82" s="21" t="s">
        <v>99</v>
      </c>
      <c r="C82" s="4" t="s">
        <v>65</v>
      </c>
      <c r="D82" s="3">
        <v>1</v>
      </c>
      <c r="E82" s="9">
        <v>6254</v>
      </c>
    </row>
    <row r="83" spans="1:5" ht="13.5" thickBot="1">
      <c r="A83" s="4">
        <v>18</v>
      </c>
      <c r="B83" s="11" t="s">
        <v>27</v>
      </c>
      <c r="C83" s="3"/>
      <c r="D83" s="3"/>
      <c r="E83" s="10"/>
    </row>
    <row r="84" spans="1:5" ht="13.5" thickBot="1">
      <c r="A84" s="4"/>
      <c r="B84" s="6" t="s">
        <v>60</v>
      </c>
      <c r="C84" s="7" t="s">
        <v>61</v>
      </c>
      <c r="D84" s="3">
        <v>7</v>
      </c>
      <c r="E84" s="10">
        <f>7*390</f>
        <v>2730</v>
      </c>
    </row>
    <row r="85" spans="1:5" ht="13.5" thickBot="1">
      <c r="A85" s="3"/>
      <c r="B85" s="21" t="s">
        <v>98</v>
      </c>
      <c r="C85" s="4" t="s">
        <v>63</v>
      </c>
      <c r="D85" s="3">
        <v>1749</v>
      </c>
      <c r="E85" s="9">
        <f>D85*3.15</f>
        <v>5509.349999999999</v>
      </c>
    </row>
    <row r="86" spans="1:5" ht="13.5" thickBot="1">
      <c r="A86" s="4">
        <v>19</v>
      </c>
      <c r="B86" s="11" t="s">
        <v>28</v>
      </c>
      <c r="C86" s="3"/>
      <c r="D86" s="3"/>
      <c r="E86" s="10"/>
    </row>
    <row r="87" spans="1:5" ht="13.5" thickBot="1">
      <c r="A87" s="3"/>
      <c r="B87" s="20" t="s">
        <v>74</v>
      </c>
      <c r="C87" s="4" t="s">
        <v>59</v>
      </c>
      <c r="D87" s="3">
        <v>1</v>
      </c>
      <c r="E87" s="10">
        <v>236968</v>
      </c>
    </row>
    <row r="88" spans="1:5" ht="13.5" thickBot="1">
      <c r="A88" s="3"/>
      <c r="B88" s="6" t="s">
        <v>60</v>
      </c>
      <c r="C88" s="7" t="s">
        <v>61</v>
      </c>
      <c r="D88" s="3">
        <v>27.6</v>
      </c>
      <c r="E88" s="10">
        <v>11437.725840000001</v>
      </c>
    </row>
    <row r="89" spans="1:5" ht="13.5" thickBot="1">
      <c r="A89" s="3"/>
      <c r="B89" s="21" t="s">
        <v>98</v>
      </c>
      <c r="C89" s="4" t="s">
        <v>63</v>
      </c>
      <c r="D89" s="3">
        <v>3419</v>
      </c>
      <c r="E89" s="9">
        <f>D89*3.14</f>
        <v>10735.66</v>
      </c>
    </row>
    <row r="90" spans="1:5" ht="13.5" thickBot="1">
      <c r="A90" s="4">
        <v>20</v>
      </c>
      <c r="B90" s="11" t="s">
        <v>29</v>
      </c>
      <c r="C90" s="3"/>
      <c r="D90" s="3"/>
      <c r="E90" s="10"/>
    </row>
    <row r="91" spans="1:5" ht="13.5" thickBot="1">
      <c r="A91" s="3"/>
      <c r="B91" s="6" t="s">
        <v>60</v>
      </c>
      <c r="C91" s="7" t="s">
        <v>61</v>
      </c>
      <c r="D91" s="3">
        <f>54.9+22+7.5</f>
        <v>84.4</v>
      </c>
      <c r="E91" s="10">
        <f>21411.09882+390*29.5</f>
        <v>32916.09882</v>
      </c>
    </row>
    <row r="92" spans="1:5" ht="13.5" thickBot="1">
      <c r="A92" s="3"/>
      <c r="B92" s="6" t="s">
        <v>62</v>
      </c>
      <c r="C92" s="7" t="s">
        <v>63</v>
      </c>
      <c r="D92" s="3">
        <v>56</v>
      </c>
      <c r="E92" s="10">
        <v>28849</v>
      </c>
    </row>
    <row r="93" spans="1:5" ht="13.5" thickBot="1">
      <c r="A93" s="3"/>
      <c r="B93" s="6" t="s">
        <v>75</v>
      </c>
      <c r="C93" s="7" t="s">
        <v>59</v>
      </c>
      <c r="D93" s="3">
        <v>1</v>
      </c>
      <c r="E93" s="10">
        <v>10615</v>
      </c>
    </row>
    <row r="94" spans="1:5" ht="13.5" thickBot="1">
      <c r="A94" s="3"/>
      <c r="B94" s="3" t="s">
        <v>77</v>
      </c>
      <c r="C94" s="7" t="s">
        <v>59</v>
      </c>
      <c r="D94" s="3">
        <v>1</v>
      </c>
      <c r="E94" s="10">
        <v>63791</v>
      </c>
    </row>
    <row r="95" spans="1:5" ht="13.5" thickBot="1">
      <c r="A95" s="3"/>
      <c r="B95" s="21" t="s">
        <v>98</v>
      </c>
      <c r="C95" s="4" t="s">
        <v>63</v>
      </c>
      <c r="D95" s="3">
        <v>4626</v>
      </c>
      <c r="E95" s="9">
        <f>D95*3.14</f>
        <v>14525.640000000001</v>
      </c>
    </row>
    <row r="96" spans="1:5" ht="13.5" thickBot="1">
      <c r="A96" s="4">
        <v>21</v>
      </c>
      <c r="B96" s="11" t="s">
        <v>30</v>
      </c>
      <c r="C96" s="3"/>
      <c r="D96" s="3"/>
      <c r="E96" s="10"/>
    </row>
    <row r="97" spans="1:5" ht="13.5" thickBot="1">
      <c r="A97" s="3"/>
      <c r="B97" s="6" t="s">
        <v>60</v>
      </c>
      <c r="C97" s="7" t="s">
        <v>61</v>
      </c>
      <c r="D97" s="3">
        <f>13.6+10.5</f>
        <v>24.1</v>
      </c>
      <c r="E97" s="10">
        <f>5705.8664+390*10.5</f>
        <v>9800.866399999999</v>
      </c>
    </row>
    <row r="98" spans="1:5" ht="13.5" thickBot="1">
      <c r="A98" s="3"/>
      <c r="B98" s="6" t="s">
        <v>62</v>
      </c>
      <c r="C98" s="7" t="s">
        <v>63</v>
      </c>
      <c r="D98" s="3">
        <v>128</v>
      </c>
      <c r="E98" s="10">
        <v>42344</v>
      </c>
    </row>
    <row r="99" spans="1:5" ht="13.5" thickBot="1">
      <c r="A99" s="3"/>
      <c r="B99" s="3" t="s">
        <v>76</v>
      </c>
      <c r="C99" s="4" t="s">
        <v>59</v>
      </c>
      <c r="D99" s="3">
        <v>1</v>
      </c>
      <c r="E99" s="10">
        <v>47036</v>
      </c>
    </row>
    <row r="100" spans="1:5" ht="13.5" thickBot="1">
      <c r="A100" s="3"/>
      <c r="B100" s="21" t="s">
        <v>98</v>
      </c>
      <c r="C100" s="4" t="s">
        <v>63</v>
      </c>
      <c r="D100" s="3">
        <v>2260</v>
      </c>
      <c r="E100" s="9">
        <f>D100*3.15</f>
        <v>7119</v>
      </c>
    </row>
    <row r="101" spans="1:5" ht="13.5" thickBot="1">
      <c r="A101" s="4">
        <v>22</v>
      </c>
      <c r="B101" s="11" t="s">
        <v>31</v>
      </c>
      <c r="C101" s="3"/>
      <c r="D101" s="3"/>
      <c r="E101" s="10"/>
    </row>
    <row r="102" spans="1:5" ht="13.5" thickBot="1">
      <c r="A102" s="3"/>
      <c r="B102" s="6" t="s">
        <v>62</v>
      </c>
      <c r="C102" s="7" t="s">
        <v>63</v>
      </c>
      <c r="D102" s="3">
        <v>38</v>
      </c>
      <c r="E102" s="10">
        <v>16080</v>
      </c>
    </row>
    <row r="103" spans="1:5" ht="13.5" thickBot="1">
      <c r="A103" s="3"/>
      <c r="B103" s="21" t="s">
        <v>98</v>
      </c>
      <c r="C103" s="4" t="s">
        <v>63</v>
      </c>
      <c r="D103" s="3">
        <v>3277</v>
      </c>
      <c r="E103" s="9">
        <f>D103*3.14</f>
        <v>10289.78</v>
      </c>
    </row>
    <row r="104" spans="1:5" ht="13.5" thickBot="1">
      <c r="A104" s="4">
        <v>23</v>
      </c>
      <c r="B104" s="11" t="s">
        <v>32</v>
      </c>
      <c r="C104" s="3"/>
      <c r="D104" s="3"/>
      <c r="E104" s="10"/>
    </row>
    <row r="105" spans="1:5" ht="13.5" thickBot="1">
      <c r="A105" s="3"/>
      <c r="B105" s="6" t="s">
        <v>62</v>
      </c>
      <c r="C105" s="7" t="s">
        <v>63</v>
      </c>
      <c r="D105" s="3">
        <v>43.1</v>
      </c>
      <c r="E105" s="10">
        <v>20510</v>
      </c>
    </row>
    <row r="106" spans="1:5" ht="13.5" thickBot="1">
      <c r="A106" s="3"/>
      <c r="B106" s="3" t="s">
        <v>73</v>
      </c>
      <c r="C106" s="4" t="s">
        <v>59</v>
      </c>
      <c r="D106" s="3">
        <v>2</v>
      </c>
      <c r="E106" s="10">
        <v>17138.32</v>
      </c>
    </row>
    <row r="107" spans="1:5" ht="13.5" thickBot="1">
      <c r="A107" s="3"/>
      <c r="B107" s="21" t="s">
        <v>98</v>
      </c>
      <c r="C107" s="4" t="s">
        <v>63</v>
      </c>
      <c r="D107" s="3">
        <v>1092</v>
      </c>
      <c r="E107" s="9">
        <f>D107*3.15</f>
        <v>3439.7999999999997</v>
      </c>
    </row>
    <row r="108" spans="1:5" ht="13.5" thickBot="1">
      <c r="A108" s="4">
        <v>24</v>
      </c>
      <c r="B108" s="11" t="s">
        <v>33</v>
      </c>
      <c r="C108" s="3"/>
      <c r="D108" s="3"/>
      <c r="E108" s="10"/>
    </row>
    <row r="109" spans="1:5" ht="13.5" thickBot="1">
      <c r="A109" s="4"/>
      <c r="B109" s="6" t="s">
        <v>60</v>
      </c>
      <c r="C109" s="7" t="s">
        <v>61</v>
      </c>
      <c r="D109" s="3">
        <v>7</v>
      </c>
      <c r="E109" s="10">
        <f>7*390</f>
        <v>2730</v>
      </c>
    </row>
    <row r="110" spans="1:5" ht="13.5" thickBot="1">
      <c r="A110" s="3"/>
      <c r="B110" s="3" t="s">
        <v>73</v>
      </c>
      <c r="C110" s="4" t="s">
        <v>59</v>
      </c>
      <c r="D110" s="3">
        <v>2</v>
      </c>
      <c r="E110" s="10">
        <v>12208.28</v>
      </c>
    </row>
    <row r="111" spans="1:5" ht="13.5" thickBot="1">
      <c r="A111" s="3"/>
      <c r="B111" s="6" t="s">
        <v>67</v>
      </c>
      <c r="C111" s="4" t="s">
        <v>59</v>
      </c>
      <c r="D111" s="3">
        <v>3</v>
      </c>
      <c r="E111" s="10">
        <v>19034.73</v>
      </c>
    </row>
    <row r="112" spans="1:5" ht="13.5" thickBot="1">
      <c r="A112" s="3"/>
      <c r="B112" s="21" t="s">
        <v>98</v>
      </c>
      <c r="C112" s="4" t="s">
        <v>63</v>
      </c>
      <c r="D112" s="3">
        <v>1836</v>
      </c>
      <c r="E112" s="9">
        <f>D112*3.15</f>
        <v>5783.4</v>
      </c>
    </row>
    <row r="113" spans="1:5" ht="13.5" thickBot="1">
      <c r="A113" s="4">
        <v>25</v>
      </c>
      <c r="B113" s="11" t="s">
        <v>34</v>
      </c>
      <c r="C113" s="3"/>
      <c r="D113" s="3"/>
      <c r="E113" s="10"/>
    </row>
    <row r="114" spans="1:5" ht="13.5" thickBot="1">
      <c r="A114" s="3"/>
      <c r="B114" s="6" t="s">
        <v>60</v>
      </c>
      <c r="C114" s="7" t="s">
        <v>61</v>
      </c>
      <c r="D114" s="3">
        <v>52.3</v>
      </c>
      <c r="E114" s="10">
        <v>20500.509339999997</v>
      </c>
    </row>
    <row r="115" spans="1:5" ht="13.5" thickBot="1">
      <c r="A115" s="3"/>
      <c r="B115" s="6" t="s">
        <v>62</v>
      </c>
      <c r="C115" s="7" t="s">
        <v>63</v>
      </c>
      <c r="D115" s="3">
        <v>18</v>
      </c>
      <c r="E115" s="10">
        <v>4962</v>
      </c>
    </row>
    <row r="116" spans="1:5" ht="26.25" thickBot="1">
      <c r="A116" s="3"/>
      <c r="B116" s="21" t="s">
        <v>78</v>
      </c>
      <c r="C116" s="7" t="s">
        <v>65</v>
      </c>
      <c r="D116" s="3">
        <v>1</v>
      </c>
      <c r="E116" s="10">
        <v>6649.3</v>
      </c>
    </row>
    <row r="117" spans="1:5" ht="13.5" thickBot="1">
      <c r="A117" s="3"/>
      <c r="B117" s="21" t="s">
        <v>69</v>
      </c>
      <c r="C117" s="7" t="s">
        <v>63</v>
      </c>
      <c r="D117" s="3">
        <v>82.5</v>
      </c>
      <c r="E117" s="10">
        <v>91179.957</v>
      </c>
    </row>
    <row r="118" spans="1:5" ht="13.5" thickBot="1">
      <c r="A118" s="3"/>
      <c r="B118" s="21" t="s">
        <v>98</v>
      </c>
      <c r="C118" s="4" t="s">
        <v>63</v>
      </c>
      <c r="D118" s="3">
        <v>2378</v>
      </c>
      <c r="E118" s="9">
        <f>D118*3.15</f>
        <v>7490.7</v>
      </c>
    </row>
    <row r="119" spans="1:5" ht="13.5" thickBot="1">
      <c r="A119" s="4">
        <v>26</v>
      </c>
      <c r="B119" s="11" t="s">
        <v>35</v>
      </c>
      <c r="C119" s="3"/>
      <c r="D119" s="3"/>
      <c r="E119" s="10"/>
    </row>
    <row r="120" spans="1:5" ht="13.5" thickBot="1">
      <c r="A120" s="3"/>
      <c r="B120" s="6" t="s">
        <v>60</v>
      </c>
      <c r="C120" s="7" t="s">
        <v>61</v>
      </c>
      <c r="D120" s="3">
        <v>130</v>
      </c>
      <c r="E120" s="10">
        <v>50700.234000000004</v>
      </c>
    </row>
    <row r="121" spans="1:5" ht="13.5" thickBot="1">
      <c r="A121" s="3"/>
      <c r="B121" s="6" t="s">
        <v>62</v>
      </c>
      <c r="C121" s="7" t="s">
        <v>63</v>
      </c>
      <c r="D121" s="22">
        <v>75</v>
      </c>
      <c r="E121" s="23">
        <v>50516</v>
      </c>
    </row>
    <row r="122" spans="1:5" ht="13.5" thickBot="1">
      <c r="A122" s="3"/>
      <c r="B122" s="3" t="s">
        <v>79</v>
      </c>
      <c r="C122" s="4" t="s">
        <v>65</v>
      </c>
      <c r="D122" s="3">
        <v>1</v>
      </c>
      <c r="E122" s="10">
        <v>28800</v>
      </c>
    </row>
    <row r="123" spans="1:5" ht="13.5" thickBot="1">
      <c r="A123" s="3"/>
      <c r="B123" s="3" t="s">
        <v>73</v>
      </c>
      <c r="C123" s="4" t="s">
        <v>59</v>
      </c>
      <c r="D123" s="3">
        <v>1</v>
      </c>
      <c r="E123" s="10">
        <v>6104.14</v>
      </c>
    </row>
    <row r="124" spans="1:5" ht="13.5" thickBot="1">
      <c r="A124" s="3"/>
      <c r="B124" s="3" t="s">
        <v>68</v>
      </c>
      <c r="C124" s="4" t="s">
        <v>59</v>
      </c>
      <c r="D124" s="3">
        <v>1</v>
      </c>
      <c r="E124" s="10">
        <v>324690</v>
      </c>
    </row>
    <row r="125" spans="1:5" ht="13.5" thickBot="1">
      <c r="A125" s="3"/>
      <c r="B125" s="6" t="s">
        <v>80</v>
      </c>
      <c r="C125" s="7" t="s">
        <v>65</v>
      </c>
      <c r="D125" s="3">
        <v>4</v>
      </c>
      <c r="E125" s="10">
        <v>18593</v>
      </c>
    </row>
    <row r="126" spans="1:5" ht="13.5" thickBot="1">
      <c r="A126" s="3"/>
      <c r="B126" s="21" t="s">
        <v>98</v>
      </c>
      <c r="C126" s="4" t="s">
        <v>63</v>
      </c>
      <c r="D126" s="3">
        <v>2569</v>
      </c>
      <c r="E126" s="9">
        <f>D126*3.15</f>
        <v>8092.349999999999</v>
      </c>
    </row>
    <row r="127" spans="1:5" ht="13.5" thickBot="1">
      <c r="A127" s="3"/>
      <c r="B127" s="21" t="s">
        <v>101</v>
      </c>
      <c r="C127" s="4" t="s">
        <v>65</v>
      </c>
      <c r="D127" s="3">
        <v>2</v>
      </c>
      <c r="E127" s="9">
        <f>1180+35000</f>
        <v>36180</v>
      </c>
    </row>
    <row r="128" spans="1:5" ht="13.5" thickBot="1">
      <c r="A128" s="4">
        <v>27</v>
      </c>
      <c r="B128" s="11" t="s">
        <v>36</v>
      </c>
      <c r="C128" s="3"/>
      <c r="D128" s="3"/>
      <c r="E128" s="10"/>
    </row>
    <row r="129" spans="1:5" ht="13.5" thickBot="1">
      <c r="A129" s="3"/>
      <c r="B129" s="6" t="s">
        <v>62</v>
      </c>
      <c r="C129" s="7" t="s">
        <v>63</v>
      </c>
      <c r="D129" s="3">
        <v>66</v>
      </c>
      <c r="E129" s="10">
        <v>21833</v>
      </c>
    </row>
    <row r="130" spans="1:5" ht="13.5" thickBot="1">
      <c r="A130" s="3"/>
      <c r="B130" s="3" t="s">
        <v>69</v>
      </c>
      <c r="C130" s="4" t="s">
        <v>63</v>
      </c>
      <c r="D130" s="3">
        <v>38.02</v>
      </c>
      <c r="E130" s="10">
        <v>42020.14503200001</v>
      </c>
    </row>
    <row r="131" spans="1:5" ht="13.5" thickBot="1">
      <c r="A131" s="3"/>
      <c r="B131" s="21" t="s">
        <v>98</v>
      </c>
      <c r="C131" s="4" t="s">
        <v>63</v>
      </c>
      <c r="D131" s="3">
        <v>800</v>
      </c>
      <c r="E131" s="9">
        <f>D131*3.15</f>
        <v>2520</v>
      </c>
    </row>
    <row r="132" spans="1:5" ht="13.5" thickBot="1">
      <c r="A132" s="3"/>
      <c r="B132" s="21" t="s">
        <v>101</v>
      </c>
      <c r="C132" s="4" t="s">
        <v>65</v>
      </c>
      <c r="D132" s="3">
        <v>1</v>
      </c>
      <c r="E132" s="9">
        <f>54305.96-35000</f>
        <v>19305.96</v>
      </c>
    </row>
    <row r="133" spans="1:5" ht="13.5" thickBot="1">
      <c r="A133" s="4">
        <v>28</v>
      </c>
      <c r="B133" s="11" t="s">
        <v>37</v>
      </c>
      <c r="C133" s="3"/>
      <c r="D133" s="3"/>
      <c r="E133" s="10"/>
    </row>
    <row r="134" spans="1:5" ht="13.5" thickBot="1">
      <c r="A134" s="3"/>
      <c r="B134" s="6" t="s">
        <v>60</v>
      </c>
      <c r="C134" s="7" t="s">
        <v>61</v>
      </c>
      <c r="D134" s="3">
        <v>31.2</v>
      </c>
      <c r="E134" s="10">
        <v>12620.12832</v>
      </c>
    </row>
    <row r="135" spans="1:5" ht="13.5" thickBot="1">
      <c r="A135" s="3"/>
      <c r="B135" s="6" t="s">
        <v>62</v>
      </c>
      <c r="C135" s="7" t="s">
        <v>63</v>
      </c>
      <c r="D135" s="3">
        <v>33.5</v>
      </c>
      <c r="E135" s="10">
        <v>11082.15644</v>
      </c>
    </row>
    <row r="136" spans="1:5" ht="13.5" thickBot="1">
      <c r="A136" s="3"/>
      <c r="B136" s="3" t="s">
        <v>81</v>
      </c>
      <c r="C136" s="4" t="s">
        <v>59</v>
      </c>
      <c r="D136" s="3">
        <v>1</v>
      </c>
      <c r="E136" s="10">
        <v>27472</v>
      </c>
    </row>
    <row r="137" spans="1:5" ht="13.5" thickBot="1">
      <c r="A137" s="3"/>
      <c r="B137" s="6" t="s">
        <v>80</v>
      </c>
      <c r="C137" s="4" t="s">
        <v>59</v>
      </c>
      <c r="D137" s="3">
        <v>23</v>
      </c>
      <c r="E137" s="10">
        <v>86611.88200000001</v>
      </c>
    </row>
    <row r="138" spans="1:5" ht="13.5" thickBot="1">
      <c r="A138" s="3"/>
      <c r="B138" s="21" t="s">
        <v>98</v>
      </c>
      <c r="C138" s="4" t="s">
        <v>63</v>
      </c>
      <c r="D138" s="3">
        <v>2391</v>
      </c>
      <c r="E138" s="9">
        <f>D138*3.15</f>
        <v>7531.65</v>
      </c>
    </row>
    <row r="139" spans="1:5" ht="13.5" thickBot="1">
      <c r="A139" s="4">
        <v>29</v>
      </c>
      <c r="B139" s="11" t="s">
        <v>38</v>
      </c>
      <c r="C139" s="3"/>
      <c r="D139" s="3"/>
      <c r="E139" s="10"/>
    </row>
    <row r="140" spans="1:5" ht="13.5" thickBot="1">
      <c r="A140" s="3"/>
      <c r="B140" s="6" t="s">
        <v>60</v>
      </c>
      <c r="C140" s="7" t="s">
        <v>61</v>
      </c>
      <c r="D140" s="3">
        <v>31.7</v>
      </c>
      <c r="E140" s="10">
        <v>12563.978019999997</v>
      </c>
    </row>
    <row r="141" spans="1:5" ht="13.5" thickBot="1">
      <c r="A141" s="3"/>
      <c r="B141" s="6" t="s">
        <v>62</v>
      </c>
      <c r="C141" s="7" t="s">
        <v>63</v>
      </c>
      <c r="D141" s="3">
        <v>61.5</v>
      </c>
      <c r="E141" s="10">
        <v>20344.85436</v>
      </c>
    </row>
    <row r="142" spans="1:5" ht="13.5" thickBot="1">
      <c r="A142" s="3"/>
      <c r="B142" s="6" t="s">
        <v>80</v>
      </c>
      <c r="C142" s="4" t="s">
        <v>59</v>
      </c>
      <c r="D142" s="3">
        <v>33</v>
      </c>
      <c r="E142" s="10">
        <v>157163.2</v>
      </c>
    </row>
    <row r="143" spans="1:5" ht="13.5" thickBot="1">
      <c r="A143" s="3"/>
      <c r="B143" s="21" t="s">
        <v>98</v>
      </c>
      <c r="C143" s="4" t="s">
        <v>63</v>
      </c>
      <c r="D143" s="3">
        <v>1904</v>
      </c>
      <c r="E143" s="9">
        <f>D143*3.15</f>
        <v>5997.599999999999</v>
      </c>
    </row>
    <row r="144" spans="1:5" ht="13.5" thickBot="1">
      <c r="A144" s="4">
        <v>30</v>
      </c>
      <c r="B144" s="11" t="s">
        <v>39</v>
      </c>
      <c r="C144" s="3"/>
      <c r="D144" s="3"/>
      <c r="E144" s="10"/>
    </row>
    <row r="145" spans="1:5" ht="13.5" thickBot="1">
      <c r="A145" s="3"/>
      <c r="B145" s="6" t="s">
        <v>60</v>
      </c>
      <c r="C145" s="7" t="s">
        <v>61</v>
      </c>
      <c r="D145" s="3">
        <v>15.7</v>
      </c>
      <c r="E145" s="10">
        <v>6586.9193</v>
      </c>
    </row>
    <row r="146" spans="1:5" ht="13.5" thickBot="1">
      <c r="A146" s="3"/>
      <c r="B146" s="6" t="s">
        <v>62</v>
      </c>
      <c r="C146" s="7" t="s">
        <v>63</v>
      </c>
      <c r="D146" s="3">
        <v>10</v>
      </c>
      <c r="E146" s="10">
        <v>6008</v>
      </c>
    </row>
    <row r="147" spans="1:5" ht="13.5" thickBot="1">
      <c r="A147" s="3"/>
      <c r="B147" s="21" t="s">
        <v>98</v>
      </c>
      <c r="C147" s="4" t="s">
        <v>63</v>
      </c>
      <c r="D147" s="3">
        <v>2092</v>
      </c>
      <c r="E147" s="9">
        <f>D147*3.14</f>
        <v>6568.88</v>
      </c>
    </row>
    <row r="148" spans="1:5" ht="13.5" thickBot="1">
      <c r="A148" s="4">
        <v>31</v>
      </c>
      <c r="B148" s="11" t="s">
        <v>40</v>
      </c>
      <c r="C148" s="3"/>
      <c r="D148" s="3"/>
      <c r="E148" s="10"/>
    </row>
    <row r="149" spans="1:5" ht="13.5" thickBot="1">
      <c r="A149" s="3"/>
      <c r="B149" s="6" t="s">
        <v>60</v>
      </c>
      <c r="C149" s="7" t="s">
        <v>61</v>
      </c>
      <c r="D149" s="3">
        <f>87.4+8</f>
        <v>95.4</v>
      </c>
      <c r="E149" s="10">
        <f>34086.1573199999+390*8</f>
        <v>37206.1573199999</v>
      </c>
    </row>
    <row r="150" spans="1:5" ht="13.5" thickBot="1">
      <c r="A150" s="3"/>
      <c r="B150" s="21" t="s">
        <v>98</v>
      </c>
      <c r="C150" s="4" t="s">
        <v>63</v>
      </c>
      <c r="D150" s="3">
        <v>865</v>
      </c>
      <c r="E150" s="9">
        <f>D150*3.15</f>
        <v>2724.75</v>
      </c>
    </row>
    <row r="151" spans="1:5" ht="13.5" thickBot="1">
      <c r="A151" s="4">
        <v>32</v>
      </c>
      <c r="B151" s="11" t="s">
        <v>41</v>
      </c>
      <c r="C151" s="3"/>
      <c r="D151" s="3"/>
      <c r="E151" s="10"/>
    </row>
    <row r="152" spans="1:5" ht="13.5" thickBot="1">
      <c r="A152" s="3"/>
      <c r="B152" s="6" t="s">
        <v>60</v>
      </c>
      <c r="C152" s="7" t="s">
        <v>61</v>
      </c>
      <c r="D152" s="3">
        <v>7.2</v>
      </c>
      <c r="E152" s="10">
        <v>2808.01296</v>
      </c>
    </row>
    <row r="153" spans="1:5" ht="13.5" thickBot="1">
      <c r="A153" s="3"/>
      <c r="B153" s="21" t="s">
        <v>98</v>
      </c>
      <c r="C153" s="4" t="s">
        <v>63</v>
      </c>
      <c r="D153" s="3">
        <v>1172</v>
      </c>
      <c r="E153" s="9">
        <f>D153*3.15</f>
        <v>3691.7999999999997</v>
      </c>
    </row>
    <row r="154" spans="1:5" ht="13.5" thickBot="1">
      <c r="A154" s="4">
        <v>33</v>
      </c>
      <c r="B154" s="11" t="s">
        <v>42</v>
      </c>
      <c r="C154" s="3"/>
      <c r="D154" s="3"/>
      <c r="E154" s="10"/>
    </row>
    <row r="155" spans="1:5" ht="13.5" thickBot="1">
      <c r="A155" s="4"/>
      <c r="B155" s="6" t="s">
        <v>60</v>
      </c>
      <c r="C155" s="7" t="s">
        <v>61</v>
      </c>
      <c r="D155" s="3">
        <v>308.6</v>
      </c>
      <c r="E155" s="10">
        <f>308.6*390</f>
        <v>120354.00000000001</v>
      </c>
    </row>
    <row r="156" spans="1:5" ht="13.5" thickBot="1">
      <c r="A156" s="3"/>
      <c r="B156" s="6" t="s">
        <v>62</v>
      </c>
      <c r="C156" s="7" t="s">
        <v>63</v>
      </c>
      <c r="D156" s="3"/>
      <c r="E156" s="10"/>
    </row>
    <row r="157" spans="1:5" ht="13.5" thickBot="1">
      <c r="A157" s="3"/>
      <c r="B157" s="21" t="s">
        <v>98</v>
      </c>
      <c r="C157" s="4" t="s">
        <v>63</v>
      </c>
      <c r="D157" s="3">
        <v>1846</v>
      </c>
      <c r="E157" s="9">
        <f>D157*3.15</f>
        <v>5814.9</v>
      </c>
    </row>
    <row r="158" spans="1:5" ht="13.5" thickBot="1">
      <c r="A158" s="3"/>
      <c r="B158" s="21" t="s">
        <v>101</v>
      </c>
      <c r="C158" s="4" t="s">
        <v>65</v>
      </c>
      <c r="D158" s="3">
        <v>6</v>
      </c>
      <c r="E158" s="9">
        <v>8185.66</v>
      </c>
    </row>
    <row r="159" spans="1:5" ht="13.5" thickBot="1">
      <c r="A159" s="4">
        <v>34</v>
      </c>
      <c r="B159" s="11" t="s">
        <v>43</v>
      </c>
      <c r="C159" s="3"/>
      <c r="D159" s="3"/>
      <c r="E159" s="10"/>
    </row>
    <row r="160" spans="1:5" ht="13.5" thickBot="1">
      <c r="A160" s="3"/>
      <c r="B160" s="6" t="s">
        <v>60</v>
      </c>
      <c r="C160" s="7" t="s">
        <v>61</v>
      </c>
      <c r="D160" s="3">
        <f>25.1+405.4</f>
        <v>430.5</v>
      </c>
      <c r="E160" s="10">
        <f>10176.1135+390*405.4</f>
        <v>168282.1135</v>
      </c>
    </row>
    <row r="161" spans="1:5" ht="26.25" thickBot="1">
      <c r="A161" s="3"/>
      <c r="B161" s="21" t="s">
        <v>82</v>
      </c>
      <c r="C161" s="7" t="s">
        <v>59</v>
      </c>
      <c r="D161" s="3">
        <v>1</v>
      </c>
      <c r="E161" s="10">
        <v>6649.3</v>
      </c>
    </row>
    <row r="162" spans="1:5" ht="13.5" thickBot="1">
      <c r="A162" s="3"/>
      <c r="B162" s="3" t="s">
        <v>83</v>
      </c>
      <c r="C162" s="7" t="s">
        <v>59</v>
      </c>
      <c r="D162" s="3">
        <v>1</v>
      </c>
      <c r="E162" s="10">
        <v>86618</v>
      </c>
    </row>
    <row r="163" spans="1:5" ht="13.5" thickBot="1">
      <c r="A163" s="3"/>
      <c r="B163" s="21" t="s">
        <v>98</v>
      </c>
      <c r="C163" s="4" t="s">
        <v>63</v>
      </c>
      <c r="D163" s="3">
        <v>1120</v>
      </c>
      <c r="E163" s="9">
        <f>D163*3.15</f>
        <v>3528</v>
      </c>
    </row>
    <row r="164" spans="1:5" ht="13.5" thickBot="1">
      <c r="A164" s="3"/>
      <c r="B164" s="21" t="s">
        <v>101</v>
      </c>
      <c r="C164" s="4" t="s">
        <v>59</v>
      </c>
      <c r="D164" s="25">
        <v>4</v>
      </c>
      <c r="E164" s="26">
        <v>9534.4</v>
      </c>
    </row>
    <row r="165" spans="1:5" ht="13.5" thickBot="1">
      <c r="A165" s="4">
        <v>35</v>
      </c>
      <c r="B165" s="12" t="s">
        <v>44</v>
      </c>
      <c r="C165" s="3"/>
      <c r="D165" s="3"/>
      <c r="E165" s="10"/>
    </row>
    <row r="166" spans="1:5" ht="13.5" thickBot="1">
      <c r="A166" s="3"/>
      <c r="B166" s="3"/>
      <c r="C166" s="4" t="s">
        <v>59</v>
      </c>
      <c r="D166" s="3"/>
      <c r="E166" s="10"/>
    </row>
    <row r="167" spans="1:5" ht="13.5" thickBot="1">
      <c r="A167" s="4">
        <v>36</v>
      </c>
      <c r="B167" s="11" t="s">
        <v>45</v>
      </c>
      <c r="C167" s="3"/>
      <c r="D167" s="3"/>
      <c r="E167" s="10"/>
    </row>
    <row r="168" spans="1:5" ht="13.5" thickBot="1">
      <c r="A168" s="3"/>
      <c r="B168" s="6" t="s">
        <v>84</v>
      </c>
      <c r="C168" s="7" t="s">
        <v>63</v>
      </c>
      <c r="D168" s="3">
        <v>26</v>
      </c>
      <c r="E168" s="10">
        <v>8601.076640000001</v>
      </c>
    </row>
    <row r="169" spans="1:5" ht="13.5" thickBot="1">
      <c r="A169" s="3"/>
      <c r="B169" s="3" t="s">
        <v>80</v>
      </c>
      <c r="C169" s="4" t="s">
        <v>59</v>
      </c>
      <c r="D169" s="3">
        <v>1</v>
      </c>
      <c r="E169" s="10">
        <v>4648.4</v>
      </c>
    </row>
    <row r="170" spans="1:5" ht="13.5" thickBot="1">
      <c r="A170" s="3"/>
      <c r="B170" s="21" t="s">
        <v>98</v>
      </c>
      <c r="C170" s="4" t="s">
        <v>63</v>
      </c>
      <c r="D170" s="3">
        <v>1195</v>
      </c>
      <c r="E170" s="9">
        <f>D170*3.15</f>
        <v>3764.25</v>
      </c>
    </row>
    <row r="171" spans="1:5" ht="13.5" thickBot="1">
      <c r="A171" s="4">
        <v>37</v>
      </c>
      <c r="B171" s="11" t="s">
        <v>46</v>
      </c>
      <c r="C171" s="3"/>
      <c r="D171" s="3"/>
      <c r="E171" s="10"/>
    </row>
    <row r="172" spans="1:5" ht="13.5" thickBot="1">
      <c r="A172" s="3"/>
      <c r="B172" s="6" t="s">
        <v>60</v>
      </c>
      <c r="C172" s="7" t="s">
        <v>61</v>
      </c>
      <c r="D172" s="3">
        <f>128.2+5.5</f>
        <v>133.7</v>
      </c>
      <c r="E172" s="10">
        <f>50828.50708+390*5.5</f>
        <v>52973.50708</v>
      </c>
    </row>
    <row r="173" spans="1:5" ht="26.25" thickBot="1">
      <c r="A173" s="3"/>
      <c r="B173" s="21" t="s">
        <v>85</v>
      </c>
      <c r="C173" s="4" t="s">
        <v>59</v>
      </c>
      <c r="D173" s="3">
        <v>2</v>
      </c>
      <c r="E173" s="10">
        <v>13298.6</v>
      </c>
    </row>
    <row r="174" spans="1:5" ht="13.5" thickBot="1">
      <c r="A174" s="3"/>
      <c r="B174" s="21" t="s">
        <v>98</v>
      </c>
      <c r="C174" s="4" t="s">
        <v>63</v>
      </c>
      <c r="D174" s="3">
        <v>2460</v>
      </c>
      <c r="E174" s="9">
        <f>D174*3.14</f>
        <v>7724.400000000001</v>
      </c>
    </row>
    <row r="175" spans="1:5" ht="13.5" thickBot="1">
      <c r="A175" s="3"/>
      <c r="B175" s="21" t="s">
        <v>99</v>
      </c>
      <c r="C175" s="4" t="s">
        <v>59</v>
      </c>
      <c r="D175" s="3">
        <v>4</v>
      </c>
      <c r="E175" s="9">
        <f>D175*3250</f>
        <v>13000</v>
      </c>
    </row>
    <row r="176" spans="1:5" ht="13.5" thickBot="1">
      <c r="A176" s="4">
        <v>38</v>
      </c>
      <c r="B176" s="11" t="s">
        <v>47</v>
      </c>
      <c r="C176" s="3"/>
      <c r="D176" s="3"/>
      <c r="E176" s="10"/>
    </row>
    <row r="177" spans="1:5" ht="13.5" thickBot="1">
      <c r="A177" s="3"/>
      <c r="B177" s="6" t="s">
        <v>60</v>
      </c>
      <c r="C177" s="7" t="s">
        <v>61</v>
      </c>
      <c r="D177" s="3">
        <v>138.2</v>
      </c>
      <c r="E177" s="10">
        <v>53898.248759999995</v>
      </c>
    </row>
    <row r="178" spans="1:5" ht="13.5" thickBot="1">
      <c r="A178" s="3"/>
      <c r="B178" s="6" t="s">
        <v>62</v>
      </c>
      <c r="C178" s="7" t="s">
        <v>63</v>
      </c>
      <c r="D178" s="3"/>
      <c r="E178" s="10"/>
    </row>
    <row r="179" spans="1:5" ht="26.25" thickBot="1">
      <c r="A179" s="3"/>
      <c r="B179" s="21" t="s">
        <v>86</v>
      </c>
      <c r="C179" s="4" t="s">
        <v>59</v>
      </c>
      <c r="D179" s="3">
        <v>2</v>
      </c>
      <c r="E179" s="10">
        <v>13298.6</v>
      </c>
    </row>
    <row r="180" spans="1:5" ht="13.5" thickBot="1">
      <c r="A180" s="3"/>
      <c r="B180" s="21" t="s">
        <v>98</v>
      </c>
      <c r="C180" s="4" t="s">
        <v>63</v>
      </c>
      <c r="D180" s="3">
        <v>1996</v>
      </c>
      <c r="E180" s="9">
        <f>D180*3.15</f>
        <v>6287.4</v>
      </c>
    </row>
    <row r="181" spans="1:5" ht="13.5" thickBot="1">
      <c r="A181" s="3"/>
      <c r="B181" s="21" t="s">
        <v>99</v>
      </c>
      <c r="C181" s="4" t="s">
        <v>59</v>
      </c>
      <c r="D181" s="3">
        <v>3</v>
      </c>
      <c r="E181" s="9">
        <f>D181*3250</f>
        <v>9750</v>
      </c>
    </row>
    <row r="182" spans="1:5" ht="13.5" thickBot="1">
      <c r="A182" s="4">
        <v>39</v>
      </c>
      <c r="B182" s="11" t="s">
        <v>48</v>
      </c>
      <c r="C182" s="3"/>
      <c r="D182" s="3"/>
      <c r="E182" s="10"/>
    </row>
    <row r="183" spans="1:5" ht="13.5" thickBot="1">
      <c r="A183" s="3"/>
      <c r="B183" s="6" t="s">
        <v>62</v>
      </c>
      <c r="C183" s="7" t="s">
        <v>63</v>
      </c>
      <c r="D183" s="3">
        <v>38</v>
      </c>
      <c r="E183" s="10">
        <v>12571</v>
      </c>
    </row>
    <row r="184" spans="1:5" ht="26.25" thickBot="1">
      <c r="A184" s="3"/>
      <c r="B184" s="21" t="s">
        <v>87</v>
      </c>
      <c r="C184" s="4" t="s">
        <v>59</v>
      </c>
      <c r="D184" s="3">
        <v>2</v>
      </c>
      <c r="E184" s="10">
        <v>13298.6</v>
      </c>
    </row>
    <row r="185" spans="1:5" ht="13.5" thickBot="1">
      <c r="A185" s="3"/>
      <c r="B185" s="21" t="s">
        <v>98</v>
      </c>
      <c r="C185" s="4" t="s">
        <v>63</v>
      </c>
      <c r="D185" s="3">
        <v>2730</v>
      </c>
      <c r="E185" s="9">
        <f>D185*3.14</f>
        <v>8572.2</v>
      </c>
    </row>
    <row r="186" spans="1:5" ht="13.5" thickBot="1">
      <c r="A186" s="3"/>
      <c r="B186" s="21" t="s">
        <v>99</v>
      </c>
      <c r="C186" s="4" t="s">
        <v>59</v>
      </c>
      <c r="D186" s="3">
        <v>4</v>
      </c>
      <c r="E186" s="9">
        <f>D186*3250</f>
        <v>13000</v>
      </c>
    </row>
    <row r="187" spans="1:5" ht="13.5" thickBot="1">
      <c r="A187" s="4">
        <v>40</v>
      </c>
      <c r="B187" s="11" t="s">
        <v>49</v>
      </c>
      <c r="C187" s="3"/>
      <c r="D187" s="3"/>
      <c r="E187" s="10"/>
    </row>
    <row r="188" spans="1:5" ht="13.5" thickBot="1">
      <c r="A188" s="3"/>
      <c r="B188" s="6" t="s">
        <v>60</v>
      </c>
      <c r="C188" s="7" t="s">
        <v>61</v>
      </c>
      <c r="D188" s="3">
        <v>12.3</v>
      </c>
      <c r="E188" s="10">
        <v>5160.4527</v>
      </c>
    </row>
    <row r="189" spans="1:5" ht="13.5" thickBot="1">
      <c r="A189" s="3"/>
      <c r="B189" s="21" t="s">
        <v>98</v>
      </c>
      <c r="C189" s="4" t="s">
        <v>63</v>
      </c>
      <c r="D189" s="3">
        <v>2439</v>
      </c>
      <c r="E189" s="9">
        <f>D189*3.15</f>
        <v>7682.849999999999</v>
      </c>
    </row>
    <row r="190" spans="1:5" ht="13.5" thickBot="1">
      <c r="A190" s="4">
        <v>41</v>
      </c>
      <c r="B190" s="11" t="s">
        <v>50</v>
      </c>
      <c r="C190" s="3"/>
      <c r="D190" s="3"/>
      <c r="E190" s="10"/>
    </row>
    <row r="191" spans="1:5" ht="13.5" thickBot="1">
      <c r="A191" s="3"/>
      <c r="B191" s="6" t="s">
        <v>60</v>
      </c>
      <c r="C191" s="7" t="s">
        <v>61</v>
      </c>
      <c r="D191" s="3">
        <f>85.4+2.5</f>
        <v>87.9</v>
      </c>
      <c r="E191" s="10">
        <f>33306+390*2.5</f>
        <v>34281</v>
      </c>
    </row>
    <row r="192" spans="1:5" ht="13.5" thickBot="1">
      <c r="A192" s="3"/>
      <c r="B192" s="6" t="s">
        <v>62</v>
      </c>
      <c r="C192" s="7" t="s">
        <v>63</v>
      </c>
      <c r="D192" s="3">
        <v>71</v>
      </c>
      <c r="E192" s="10">
        <v>30372</v>
      </c>
    </row>
    <row r="193" spans="1:5" ht="26.25" thickBot="1">
      <c r="A193" s="3"/>
      <c r="B193" s="21" t="s">
        <v>88</v>
      </c>
      <c r="C193" s="4" t="s">
        <v>59</v>
      </c>
      <c r="D193" s="3">
        <v>2</v>
      </c>
      <c r="E193" s="10">
        <v>13298.6</v>
      </c>
    </row>
    <row r="194" spans="1:5" ht="13.5" thickBot="1">
      <c r="A194" s="3"/>
      <c r="B194" s="21" t="s">
        <v>98</v>
      </c>
      <c r="C194" s="4" t="s">
        <v>63</v>
      </c>
      <c r="D194" s="3">
        <v>3132</v>
      </c>
      <c r="E194" s="9">
        <f>D194*3.14</f>
        <v>9834.48</v>
      </c>
    </row>
    <row r="195" spans="1:5" ht="13.5" thickBot="1">
      <c r="A195" s="3"/>
      <c r="B195" s="21" t="s">
        <v>99</v>
      </c>
      <c r="C195" s="4" t="s">
        <v>59</v>
      </c>
      <c r="D195" s="3">
        <v>4</v>
      </c>
      <c r="E195" s="9">
        <f>D195*3250</f>
        <v>13000</v>
      </c>
    </row>
    <row r="196" spans="1:5" ht="13.5" thickBot="1">
      <c r="A196" s="4">
        <v>42</v>
      </c>
      <c r="B196" s="11" t="s">
        <v>51</v>
      </c>
      <c r="C196" s="3"/>
      <c r="D196" s="3"/>
      <c r="E196" s="10"/>
    </row>
    <row r="197" spans="1:5" ht="13.5" thickBot="1">
      <c r="A197" s="3"/>
      <c r="B197" s="6" t="s">
        <v>60</v>
      </c>
      <c r="C197" s="7" t="s">
        <v>61</v>
      </c>
      <c r="D197" s="3">
        <v>8</v>
      </c>
      <c r="E197" s="10">
        <v>3120.0143999999996</v>
      </c>
    </row>
    <row r="198" spans="1:5" ht="13.5" thickBot="1">
      <c r="A198" s="3"/>
      <c r="B198" s="6" t="s">
        <v>62</v>
      </c>
      <c r="C198" s="7" t="s">
        <v>63</v>
      </c>
      <c r="D198" s="3">
        <v>60.2</v>
      </c>
      <c r="E198" s="10">
        <v>24639</v>
      </c>
    </row>
    <row r="199" spans="1:5" ht="26.25" thickBot="1">
      <c r="A199" s="3"/>
      <c r="B199" s="21" t="s">
        <v>87</v>
      </c>
      <c r="C199" s="4" t="s">
        <v>59</v>
      </c>
      <c r="D199" s="3">
        <v>2</v>
      </c>
      <c r="E199" s="10">
        <v>13298.6</v>
      </c>
    </row>
    <row r="200" spans="1:5" ht="13.5" thickBot="1">
      <c r="A200" s="3"/>
      <c r="B200" s="21" t="s">
        <v>98</v>
      </c>
      <c r="C200" s="4" t="s">
        <v>63</v>
      </c>
      <c r="D200" s="3">
        <v>2755</v>
      </c>
      <c r="E200" s="9">
        <f>D200*3.14</f>
        <v>8650.7</v>
      </c>
    </row>
    <row r="201" spans="1:5" ht="13.5" thickBot="1">
      <c r="A201" s="3"/>
      <c r="B201" s="21" t="s">
        <v>99</v>
      </c>
      <c r="C201" s="4" t="s">
        <v>59</v>
      </c>
      <c r="D201" s="3">
        <v>4</v>
      </c>
      <c r="E201" s="9">
        <f>D201*3250</f>
        <v>13000</v>
      </c>
    </row>
    <row r="202" spans="1:5" ht="13.5" thickBot="1">
      <c r="A202" s="4">
        <v>43</v>
      </c>
      <c r="B202" s="11" t="s">
        <v>52</v>
      </c>
      <c r="C202" s="3"/>
      <c r="D202" s="3"/>
      <c r="E202" s="10"/>
    </row>
    <row r="203" spans="1:5" ht="13.5" thickBot="1">
      <c r="A203" s="3"/>
      <c r="B203" s="3" t="s">
        <v>69</v>
      </c>
      <c r="C203" s="4" t="s">
        <v>63</v>
      </c>
      <c r="D203" s="3">
        <v>22.97</v>
      </c>
      <c r="E203" s="10">
        <v>25386.710451999996</v>
      </c>
    </row>
    <row r="204" spans="1:5" ht="13.5" thickBot="1">
      <c r="A204" s="3"/>
      <c r="B204" s="21" t="s">
        <v>98</v>
      </c>
      <c r="C204" s="4" t="s">
        <v>63</v>
      </c>
      <c r="D204" s="3">
        <v>411</v>
      </c>
      <c r="E204" s="9">
        <f>D204*3.14</f>
        <v>1290.54</v>
      </c>
    </row>
    <row r="205" spans="1:5" ht="13.5" thickBot="1">
      <c r="A205" s="4">
        <v>44</v>
      </c>
      <c r="B205" s="11" t="s">
        <v>53</v>
      </c>
      <c r="C205" s="3"/>
      <c r="D205" s="3"/>
      <c r="E205" s="10"/>
    </row>
    <row r="206" spans="1:5" ht="13.5" thickBot="1">
      <c r="A206" s="3"/>
      <c r="B206" s="6" t="s">
        <v>60</v>
      </c>
      <c r="C206" s="7" t="s">
        <v>61</v>
      </c>
      <c r="D206" s="3">
        <v>40</v>
      </c>
      <c r="E206" s="10">
        <v>15836.449599999998</v>
      </c>
    </row>
    <row r="207" spans="1:5" ht="13.5" thickBot="1">
      <c r="A207" s="3"/>
      <c r="B207" s="6" t="s">
        <v>62</v>
      </c>
      <c r="C207" s="7" t="s">
        <v>63</v>
      </c>
      <c r="D207" s="3">
        <v>30.5</v>
      </c>
      <c r="E207" s="10">
        <v>18825</v>
      </c>
    </row>
    <row r="208" spans="1:5" ht="13.5" thickBot="1">
      <c r="A208" s="3"/>
      <c r="B208" s="3" t="s">
        <v>73</v>
      </c>
      <c r="C208" s="4" t="s">
        <v>59</v>
      </c>
      <c r="D208" s="3">
        <v>1</v>
      </c>
      <c r="E208" s="10">
        <v>6104.14</v>
      </c>
    </row>
    <row r="209" spans="1:5" ht="13.5" thickBot="1">
      <c r="A209" s="3"/>
      <c r="B209" s="21" t="s">
        <v>98</v>
      </c>
      <c r="C209" s="4" t="s">
        <v>63</v>
      </c>
      <c r="D209" s="3">
        <v>1695</v>
      </c>
      <c r="E209" s="9">
        <f>D209*3.15</f>
        <v>5339.25</v>
      </c>
    </row>
    <row r="210" spans="1:5" ht="13.5" thickBot="1">
      <c r="A210" s="4">
        <v>45</v>
      </c>
      <c r="B210" s="11" t="s">
        <v>54</v>
      </c>
      <c r="C210" s="3"/>
      <c r="D210" s="3"/>
      <c r="E210" s="10"/>
    </row>
    <row r="211" spans="1:5" ht="13.5" thickBot="1">
      <c r="A211" s="3"/>
      <c r="B211" s="6" t="s">
        <v>60</v>
      </c>
      <c r="C211" s="7" t="s">
        <v>61</v>
      </c>
      <c r="D211" s="3">
        <v>38.8</v>
      </c>
      <c r="E211" s="10">
        <v>15672.783599999999</v>
      </c>
    </row>
    <row r="212" spans="1:5" ht="13.5" thickBot="1">
      <c r="A212" s="3"/>
      <c r="B212" s="6" t="s">
        <v>62</v>
      </c>
      <c r="C212" s="7" t="s">
        <v>63</v>
      </c>
      <c r="D212" s="3">
        <v>28</v>
      </c>
      <c r="E212" s="10">
        <v>9367</v>
      </c>
    </row>
    <row r="213" spans="1:5" ht="13.5" thickBot="1">
      <c r="A213" s="3"/>
      <c r="B213" s="3" t="s">
        <v>89</v>
      </c>
      <c r="C213" s="4" t="s">
        <v>59</v>
      </c>
      <c r="D213" s="3">
        <v>3</v>
      </c>
      <c r="E213" s="10">
        <v>48348</v>
      </c>
    </row>
    <row r="214" spans="1:5" ht="26.25" thickBot="1">
      <c r="A214" s="3"/>
      <c r="B214" s="21" t="s">
        <v>91</v>
      </c>
      <c r="C214" s="4" t="s">
        <v>59</v>
      </c>
      <c r="D214" s="3">
        <v>2</v>
      </c>
      <c r="E214" s="10">
        <v>37620</v>
      </c>
    </row>
    <row r="215" spans="1:5" ht="13.5" thickBot="1">
      <c r="A215" s="3"/>
      <c r="B215" s="21" t="s">
        <v>98</v>
      </c>
      <c r="C215" s="4" t="s">
        <v>63</v>
      </c>
      <c r="D215" s="3">
        <v>490</v>
      </c>
      <c r="E215" s="9">
        <f>D215*3.15</f>
        <v>1543.5</v>
      </c>
    </row>
    <row r="216" spans="1:5" ht="13.5" thickBot="1">
      <c r="A216" s="4">
        <v>46</v>
      </c>
      <c r="B216" s="11" t="s">
        <v>55</v>
      </c>
      <c r="C216" s="3"/>
      <c r="D216" s="3"/>
      <c r="E216" s="10"/>
    </row>
    <row r="217" spans="1:5" ht="13.5" thickBot="1">
      <c r="A217" s="3"/>
      <c r="B217" s="6" t="s">
        <v>60</v>
      </c>
      <c r="C217" s="7" t="s">
        <v>61</v>
      </c>
      <c r="D217" s="3">
        <v>185.6</v>
      </c>
      <c r="E217" s="10">
        <v>74884.0272</v>
      </c>
    </row>
    <row r="218" spans="1:5" ht="13.5" thickBot="1">
      <c r="A218" s="3"/>
      <c r="B218" s="6" t="s">
        <v>62</v>
      </c>
      <c r="C218" s="7" t="s">
        <v>63</v>
      </c>
      <c r="D218" s="3"/>
      <c r="E218" s="10"/>
    </row>
    <row r="219" spans="1:5" ht="13.5" thickBot="1">
      <c r="A219" s="3"/>
      <c r="B219" s="3" t="s">
        <v>90</v>
      </c>
      <c r="C219" s="4" t="s">
        <v>59</v>
      </c>
      <c r="D219" s="3">
        <v>1</v>
      </c>
      <c r="E219" s="10">
        <v>15410</v>
      </c>
    </row>
    <row r="220" spans="1:5" ht="13.5" thickBot="1">
      <c r="A220" s="3"/>
      <c r="B220" s="21" t="s">
        <v>98</v>
      </c>
      <c r="C220" s="4" t="s">
        <v>63</v>
      </c>
      <c r="D220" s="3">
        <v>1145</v>
      </c>
      <c r="E220" s="9">
        <f>D220*3.15</f>
        <v>3606.75</v>
      </c>
    </row>
    <row r="221" spans="1:5" ht="13.5" thickBot="1">
      <c r="A221" s="4">
        <v>47</v>
      </c>
      <c r="B221" s="11" t="s">
        <v>56</v>
      </c>
      <c r="C221" s="3"/>
      <c r="D221" s="3"/>
      <c r="E221" s="10"/>
    </row>
    <row r="222" spans="1:5" ht="13.5" thickBot="1">
      <c r="A222" s="3"/>
      <c r="B222" s="6" t="s">
        <v>60</v>
      </c>
      <c r="C222" s="7" t="s">
        <v>61</v>
      </c>
      <c r="D222" s="3">
        <v>200.8</v>
      </c>
      <c r="E222" s="10">
        <v>81216.8512</v>
      </c>
    </row>
    <row r="223" spans="1:5" ht="13.5" thickBot="1">
      <c r="A223" s="3"/>
      <c r="B223" s="6" t="s">
        <v>62</v>
      </c>
      <c r="C223" s="7" t="s">
        <v>63</v>
      </c>
      <c r="D223" s="3">
        <v>46</v>
      </c>
      <c r="E223" s="10">
        <v>24873</v>
      </c>
    </row>
    <row r="224" spans="1:5" ht="13.5" thickBot="1">
      <c r="A224" s="3"/>
      <c r="B224" s="3" t="s">
        <v>73</v>
      </c>
      <c r="C224" s="4" t="s">
        <v>59</v>
      </c>
      <c r="D224" s="3">
        <v>1</v>
      </c>
      <c r="E224" s="10">
        <v>8569.16</v>
      </c>
    </row>
    <row r="225" spans="1:5" ht="13.5" thickBot="1">
      <c r="A225" s="3"/>
      <c r="B225" s="3" t="s">
        <v>92</v>
      </c>
      <c r="C225" s="4" t="s">
        <v>59</v>
      </c>
      <c r="D225" s="3">
        <v>1</v>
      </c>
      <c r="E225" s="10">
        <v>16116.44</v>
      </c>
    </row>
    <row r="226" spans="1:5" ht="13.5" thickBot="1">
      <c r="A226" s="3"/>
      <c r="B226" s="21" t="s">
        <v>98</v>
      </c>
      <c r="C226" s="4" t="s">
        <v>63</v>
      </c>
      <c r="D226" s="3">
        <v>262</v>
      </c>
      <c r="E226" s="9">
        <f>D226*3.15</f>
        <v>825.3</v>
      </c>
    </row>
    <row r="227" spans="1:5" ht="13.5" thickBot="1">
      <c r="A227" s="4">
        <v>48</v>
      </c>
      <c r="B227" s="11" t="s">
        <v>57</v>
      </c>
      <c r="C227" s="3"/>
      <c r="D227" s="3"/>
      <c r="E227" s="10"/>
    </row>
    <row r="228" spans="1:5" ht="13.5" thickBot="1">
      <c r="A228" s="3"/>
      <c r="B228" s="6" t="s">
        <v>60</v>
      </c>
      <c r="C228" s="7" t="s">
        <v>61</v>
      </c>
      <c r="D228" s="3">
        <v>49.3</v>
      </c>
      <c r="E228" s="10">
        <v>19892</v>
      </c>
    </row>
    <row r="229" spans="1:5" ht="13.5" thickBot="1">
      <c r="A229" s="3"/>
      <c r="B229" s="6" t="s">
        <v>62</v>
      </c>
      <c r="C229" s="7" t="s">
        <v>63</v>
      </c>
      <c r="D229" s="3">
        <v>50</v>
      </c>
      <c r="E229" s="10">
        <v>21939</v>
      </c>
    </row>
    <row r="230" spans="1:5" ht="13.5" thickBot="1">
      <c r="A230" s="3"/>
      <c r="B230" s="21" t="s">
        <v>98</v>
      </c>
      <c r="C230" s="4" t="s">
        <v>63</v>
      </c>
      <c r="D230" s="3">
        <v>1233</v>
      </c>
      <c r="E230" s="9">
        <f>D230*3.14</f>
        <v>3871.6200000000003</v>
      </c>
    </row>
    <row r="231" spans="1:5" ht="13.5" thickBot="1">
      <c r="A231" s="4">
        <v>49</v>
      </c>
      <c r="B231" s="11" t="s">
        <v>58</v>
      </c>
      <c r="C231" s="3"/>
      <c r="D231" s="3"/>
      <c r="E231" s="10"/>
    </row>
    <row r="232" spans="1:5" ht="13.5" thickBot="1">
      <c r="A232" s="3"/>
      <c r="B232" s="6" t="s">
        <v>62</v>
      </c>
      <c r="C232" s="7" t="s">
        <v>63</v>
      </c>
      <c r="D232" s="3"/>
      <c r="E232" s="10"/>
    </row>
    <row r="233" spans="1:5" ht="26.25" thickBot="1">
      <c r="A233" s="3"/>
      <c r="B233" s="21" t="s">
        <v>93</v>
      </c>
      <c r="C233" s="4" t="s">
        <v>59</v>
      </c>
      <c r="D233" s="3">
        <v>1</v>
      </c>
      <c r="E233" s="10">
        <v>246400</v>
      </c>
    </row>
    <row r="234" spans="1:5" ht="26.25" thickBot="1">
      <c r="A234" s="3"/>
      <c r="B234" s="21" t="s">
        <v>94</v>
      </c>
      <c r="C234" s="4" t="s">
        <v>59</v>
      </c>
      <c r="D234" s="3">
        <v>1</v>
      </c>
      <c r="E234" s="10">
        <v>12082</v>
      </c>
    </row>
    <row r="235" spans="1:5" ht="13.5" thickBot="1">
      <c r="A235" s="3"/>
      <c r="B235" s="21" t="s">
        <v>98</v>
      </c>
      <c r="C235" s="4" t="s">
        <v>63</v>
      </c>
      <c r="D235" s="3">
        <v>1194</v>
      </c>
      <c r="E235" s="9">
        <v>3752</v>
      </c>
    </row>
    <row r="236" spans="1:5" ht="13.5" thickBot="1">
      <c r="A236" s="3"/>
      <c r="B236" s="21" t="s">
        <v>101</v>
      </c>
      <c r="C236" s="4" t="s">
        <v>65</v>
      </c>
      <c r="D236" s="3">
        <v>1</v>
      </c>
      <c r="E236" s="10">
        <v>1405.38</v>
      </c>
    </row>
    <row r="237" spans="1:5" ht="13.5" thickBot="1">
      <c r="A237" s="3"/>
      <c r="B237" s="21"/>
      <c r="C237" s="4"/>
      <c r="D237" s="3"/>
      <c r="E237" s="10"/>
    </row>
  </sheetData>
  <sheetProtection/>
  <mergeCells count="4">
    <mergeCell ref="B4:B6"/>
    <mergeCell ref="C4:C6"/>
    <mergeCell ref="A1:E1"/>
    <mergeCell ref="A2:E2"/>
  </mergeCells>
  <printOptions/>
  <pageMargins left="0.75" right="0.75" top="0.5" bottom="0.17" header="0.5" footer="0.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4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7.75390625" style="0" customWidth="1"/>
    <col min="4" max="4" width="10.75390625" style="50" customWidth="1"/>
    <col min="5" max="5" width="19.875" style="0" customWidth="1"/>
  </cols>
  <sheetData>
    <row r="1" spans="1:5" ht="46.5" customHeight="1">
      <c r="A1" s="54" t="s">
        <v>147</v>
      </c>
      <c r="B1" s="54"/>
      <c r="C1" s="54"/>
      <c r="D1" s="54"/>
      <c r="E1" s="54"/>
    </row>
    <row r="2" spans="1:5" ht="15.75" thickBot="1">
      <c r="A2" s="55"/>
      <c r="B2" s="55"/>
      <c r="C2" s="55"/>
      <c r="D2" s="55"/>
      <c r="E2" s="55"/>
    </row>
    <row r="3" spans="1:5" ht="16.5" thickBot="1">
      <c r="A3" s="5"/>
      <c r="B3" s="5"/>
      <c r="C3" s="5"/>
      <c r="D3" s="39"/>
      <c r="E3" s="5"/>
    </row>
    <row r="4" spans="1:5" ht="12.75">
      <c r="A4" s="13" t="s">
        <v>0</v>
      </c>
      <c r="B4" s="51" t="s">
        <v>2</v>
      </c>
      <c r="C4" s="51" t="s">
        <v>3</v>
      </c>
      <c r="D4" s="40" t="s">
        <v>4</v>
      </c>
      <c r="E4" s="1" t="s">
        <v>7</v>
      </c>
    </row>
    <row r="5" spans="1:5" ht="12.75">
      <c r="A5" s="2" t="s">
        <v>1</v>
      </c>
      <c r="B5" s="52"/>
      <c r="C5" s="52"/>
      <c r="D5" s="41" t="s">
        <v>5</v>
      </c>
      <c r="E5" s="16" t="s">
        <v>8</v>
      </c>
    </row>
    <row r="6" spans="1:5" ht="13.5" thickBot="1">
      <c r="A6" s="17"/>
      <c r="B6" s="53"/>
      <c r="C6" s="53"/>
      <c r="D6" s="42" t="s">
        <v>6</v>
      </c>
      <c r="E6" s="19" t="s">
        <v>9</v>
      </c>
    </row>
    <row r="7" spans="1:5" ht="13.5" thickBot="1">
      <c r="A7" s="4">
        <v>1</v>
      </c>
      <c r="B7" s="11" t="s">
        <v>10</v>
      </c>
      <c r="C7" s="4"/>
      <c r="D7" s="43"/>
      <c r="E7" s="8"/>
    </row>
    <row r="8" spans="1:6" ht="13.5" thickBot="1">
      <c r="A8" s="3"/>
      <c r="B8" s="6" t="s">
        <v>60</v>
      </c>
      <c r="C8" t="s">
        <v>100</v>
      </c>
      <c r="D8" s="44">
        <v>5</v>
      </c>
      <c r="E8" s="9">
        <v>1950</v>
      </c>
      <c r="F8" s="35"/>
    </row>
    <row r="9" spans="1:6" ht="13.5" thickBot="1">
      <c r="A9" s="3"/>
      <c r="B9" s="6" t="s">
        <v>62</v>
      </c>
      <c r="C9" t="s">
        <v>63</v>
      </c>
      <c r="D9" s="44">
        <v>60.4</v>
      </c>
      <c r="E9" s="9">
        <v>53431.839</v>
      </c>
      <c r="F9" s="35"/>
    </row>
    <row r="10" spans="1:6" ht="13.5" thickBot="1">
      <c r="A10" s="3"/>
      <c r="B10" s="20" t="s">
        <v>73</v>
      </c>
      <c r="C10" s="27" t="s">
        <v>65</v>
      </c>
      <c r="D10" s="45">
        <v>2</v>
      </c>
      <c r="E10" s="9">
        <v>21746.46</v>
      </c>
      <c r="F10" s="35"/>
    </row>
    <row r="11" spans="1:6" ht="24.75" thickBot="1">
      <c r="A11" s="3"/>
      <c r="B11" s="20" t="s">
        <v>103</v>
      </c>
      <c r="C11" s="27" t="s">
        <v>63</v>
      </c>
      <c r="D11" s="45">
        <v>16.09</v>
      </c>
      <c r="E11" s="9">
        <v>29998.196</v>
      </c>
      <c r="F11" s="35"/>
    </row>
    <row r="12" spans="1:6" ht="24.75" thickBot="1">
      <c r="A12" s="3"/>
      <c r="B12" s="20" t="s">
        <v>104</v>
      </c>
      <c r="C12" s="27" t="s">
        <v>63</v>
      </c>
      <c r="D12" s="45">
        <v>31</v>
      </c>
      <c r="E12" s="9">
        <v>11728.54</v>
      </c>
      <c r="F12" s="35"/>
    </row>
    <row r="13" spans="1:6" ht="13.5" thickBot="1">
      <c r="A13" s="3"/>
      <c r="B13" s="20" t="s">
        <v>105</v>
      </c>
      <c r="C13" s="27" t="s">
        <v>63</v>
      </c>
      <c r="D13" s="45">
        <v>120</v>
      </c>
      <c r="E13" s="9">
        <v>4176</v>
      </c>
      <c r="F13" s="35"/>
    </row>
    <row r="14" spans="1:5" ht="13.5" thickBot="1">
      <c r="A14" s="4">
        <v>2</v>
      </c>
      <c r="B14" s="28" t="s">
        <v>11</v>
      </c>
      <c r="C14" s="7"/>
      <c r="D14" s="44"/>
      <c r="E14" s="8"/>
    </row>
    <row r="15" spans="1:6" ht="13.5" thickBot="1">
      <c r="A15" s="4"/>
      <c r="B15" s="6" t="s">
        <v>60</v>
      </c>
      <c r="C15" t="s">
        <v>100</v>
      </c>
      <c r="D15" s="44">
        <v>10</v>
      </c>
      <c r="E15" s="9">
        <v>3900</v>
      </c>
      <c r="F15" s="35"/>
    </row>
    <row r="16" spans="1:6" ht="13.5" thickBot="1">
      <c r="A16" s="3"/>
      <c r="B16" s="56" t="s">
        <v>106</v>
      </c>
      <c r="C16" s="4" t="s">
        <v>63</v>
      </c>
      <c r="D16" s="44">
        <v>56.9</v>
      </c>
      <c r="E16" s="8">
        <v>50335.62</v>
      </c>
      <c r="F16" s="35"/>
    </row>
    <row r="17" spans="1:6" ht="13.5" thickBot="1">
      <c r="A17" s="3"/>
      <c r="B17" s="57"/>
      <c r="C17" s="7" t="s">
        <v>65</v>
      </c>
      <c r="D17" s="44">
        <v>1</v>
      </c>
      <c r="E17" s="9">
        <v>35291.44</v>
      </c>
      <c r="F17" s="35"/>
    </row>
    <row r="18" spans="1:6" ht="13.5" thickBot="1">
      <c r="A18" s="3"/>
      <c r="B18" s="29" t="s">
        <v>114</v>
      </c>
      <c r="C18" s="7" t="s">
        <v>113</v>
      </c>
      <c r="D18" s="44">
        <v>1</v>
      </c>
      <c r="E18" s="9">
        <v>27627</v>
      </c>
      <c r="F18" s="35"/>
    </row>
    <row r="19" spans="1:6" ht="13.5" thickBot="1">
      <c r="A19" s="3"/>
      <c r="B19" s="20" t="s">
        <v>73</v>
      </c>
      <c r="C19" s="27" t="s">
        <v>65</v>
      </c>
      <c r="D19" s="45">
        <v>2</v>
      </c>
      <c r="E19" s="9">
        <v>21746.46</v>
      </c>
      <c r="F19" s="35"/>
    </row>
    <row r="20" spans="1:6" ht="13.5" thickBot="1">
      <c r="A20" s="3"/>
      <c r="B20" s="21" t="s">
        <v>99</v>
      </c>
      <c r="C20" s="24" t="s">
        <v>59</v>
      </c>
      <c r="D20" s="46">
        <v>1</v>
      </c>
      <c r="E20" s="9">
        <f>D20*3500</f>
        <v>3500</v>
      </c>
      <c r="F20" s="35"/>
    </row>
    <row r="21" spans="1:6" ht="24.75" thickBot="1">
      <c r="A21" s="3"/>
      <c r="B21" s="20" t="s">
        <v>104</v>
      </c>
      <c r="C21" s="27" t="s">
        <v>63</v>
      </c>
      <c r="D21" s="46">
        <v>31</v>
      </c>
      <c r="E21" s="9">
        <v>11728.54</v>
      </c>
      <c r="F21" s="35"/>
    </row>
    <row r="22" spans="1:6" ht="24.75" thickBot="1">
      <c r="A22" s="3"/>
      <c r="B22" s="36" t="s">
        <v>145</v>
      </c>
      <c r="C22" s="3" t="s">
        <v>144</v>
      </c>
      <c r="D22" s="46">
        <v>12</v>
      </c>
      <c r="E22" s="9">
        <v>16502</v>
      </c>
      <c r="F22" s="35"/>
    </row>
    <row r="23" spans="1:5" ht="13.5" thickBot="1">
      <c r="A23" s="4">
        <v>3</v>
      </c>
      <c r="B23" s="11" t="s">
        <v>12</v>
      </c>
      <c r="C23" s="4"/>
      <c r="D23" s="43"/>
      <c r="E23" s="8"/>
    </row>
    <row r="24" spans="1:6" ht="13.5" thickBot="1">
      <c r="A24" s="3"/>
      <c r="B24" s="6" t="s">
        <v>60</v>
      </c>
      <c r="C24" s="7" t="s">
        <v>61</v>
      </c>
      <c r="D24" s="44">
        <v>44.5</v>
      </c>
      <c r="E24" s="8">
        <v>17335</v>
      </c>
      <c r="F24" s="35"/>
    </row>
    <row r="25" spans="1:6" ht="13.5" thickBot="1">
      <c r="A25" s="3"/>
      <c r="B25" s="6" t="s">
        <v>107</v>
      </c>
      <c r="C25" s="7" t="s">
        <v>63</v>
      </c>
      <c r="D25" s="44">
        <v>30.2</v>
      </c>
      <c r="E25" s="9">
        <v>26716</v>
      </c>
      <c r="F25" s="35"/>
    </row>
    <row r="26" spans="1:6" ht="13.5" thickBot="1">
      <c r="A26" s="3"/>
      <c r="B26" s="29" t="s">
        <v>116</v>
      </c>
      <c r="C26" s="7" t="s">
        <v>113</v>
      </c>
      <c r="D26" s="44">
        <v>1</v>
      </c>
      <c r="E26" s="9">
        <v>16282</v>
      </c>
      <c r="F26" s="35"/>
    </row>
    <row r="27" spans="1:6" ht="13.5" thickBot="1">
      <c r="A27" s="3"/>
      <c r="B27" s="21" t="s">
        <v>99</v>
      </c>
      <c r="C27" s="24" t="s">
        <v>59</v>
      </c>
      <c r="D27" s="46">
        <v>5</v>
      </c>
      <c r="E27" s="9">
        <f>D27*3500</f>
        <v>17500</v>
      </c>
      <c r="F27" s="35"/>
    </row>
    <row r="28" spans="1:6" ht="24.75" thickBot="1">
      <c r="A28" s="3"/>
      <c r="B28" s="20" t="s">
        <v>104</v>
      </c>
      <c r="C28" s="27" t="s">
        <v>63</v>
      </c>
      <c r="D28" s="46">
        <v>34</v>
      </c>
      <c r="E28" s="9">
        <v>12863</v>
      </c>
      <c r="F28" s="35"/>
    </row>
    <row r="29" spans="1:7" ht="24.75" thickBot="1">
      <c r="A29" s="3"/>
      <c r="B29" s="36" t="s">
        <v>145</v>
      </c>
      <c r="C29" s="3" t="s">
        <v>144</v>
      </c>
      <c r="D29" s="46">
        <v>4</v>
      </c>
      <c r="E29" s="9">
        <v>5501</v>
      </c>
      <c r="F29" s="35"/>
      <c r="G29" t="s">
        <v>146</v>
      </c>
    </row>
    <row r="30" spans="1:5" ht="13.5" thickBot="1">
      <c r="A30" s="4">
        <v>4</v>
      </c>
      <c r="B30" s="11" t="s">
        <v>13</v>
      </c>
      <c r="C30" s="4"/>
      <c r="D30" s="43"/>
      <c r="E30" s="8"/>
    </row>
    <row r="31" spans="1:6" ht="13.5" thickBot="1">
      <c r="A31" s="4"/>
      <c r="B31" s="6" t="s">
        <v>60</v>
      </c>
      <c r="C31" s="7" t="s">
        <v>61</v>
      </c>
      <c r="D31" s="44">
        <v>3</v>
      </c>
      <c r="E31" s="8">
        <v>1170</v>
      </c>
      <c r="F31" s="35"/>
    </row>
    <row r="32" spans="1:6" ht="13.5" thickBot="1">
      <c r="A32" s="3"/>
      <c r="B32" s="56" t="s">
        <v>108</v>
      </c>
      <c r="C32" s="7" t="s">
        <v>61</v>
      </c>
      <c r="D32" s="44">
        <v>31</v>
      </c>
      <c r="E32" s="8">
        <v>2487</v>
      </c>
      <c r="F32" s="35"/>
    </row>
    <row r="33" spans="1:6" ht="13.5" thickBot="1">
      <c r="A33" s="3"/>
      <c r="B33" s="57"/>
      <c r="C33" s="7" t="s">
        <v>65</v>
      </c>
      <c r="D33" s="44">
        <v>1</v>
      </c>
      <c r="E33" s="8">
        <v>35291</v>
      </c>
      <c r="F33" s="35"/>
    </row>
    <row r="34" spans="1:6" ht="24.75" thickBot="1">
      <c r="A34" s="3"/>
      <c r="B34" s="29" t="s">
        <v>112</v>
      </c>
      <c r="C34" s="7" t="s">
        <v>63</v>
      </c>
      <c r="D34" s="44">
        <v>15.6</v>
      </c>
      <c r="E34" s="8">
        <v>27121.12</v>
      </c>
      <c r="F34" s="35"/>
    </row>
    <row r="35" spans="1:6" ht="24.75" thickBot="1">
      <c r="A35" s="3"/>
      <c r="B35" s="36" t="s">
        <v>145</v>
      </c>
      <c r="C35" s="3" t="s">
        <v>144</v>
      </c>
      <c r="D35" s="46">
        <v>4</v>
      </c>
      <c r="E35" s="9">
        <v>5501</v>
      </c>
      <c r="F35" s="35"/>
    </row>
    <row r="36" spans="1:5" ht="13.5" thickBot="1">
      <c r="A36" s="4">
        <v>5</v>
      </c>
      <c r="B36" s="11" t="s">
        <v>14</v>
      </c>
      <c r="C36" s="4"/>
      <c r="D36" s="43"/>
      <c r="E36" s="8"/>
    </row>
    <row r="37" spans="1:7" ht="13.5" thickBot="1">
      <c r="A37" s="3"/>
      <c r="B37" s="6" t="s">
        <v>60</v>
      </c>
      <c r="C37" s="7" t="s">
        <v>61</v>
      </c>
      <c r="D37" s="44">
        <v>182</v>
      </c>
      <c r="E37" s="8">
        <v>70980</v>
      </c>
      <c r="F37" s="35"/>
      <c r="G37" s="35"/>
    </row>
    <row r="38" spans="1:6" ht="13.5" thickBot="1">
      <c r="A38" s="3"/>
      <c r="B38" s="20" t="s">
        <v>73</v>
      </c>
      <c r="C38" s="27" t="s">
        <v>65</v>
      </c>
      <c r="D38" s="44">
        <v>2</v>
      </c>
      <c r="E38" s="8">
        <v>21746</v>
      </c>
      <c r="F38" s="35"/>
    </row>
    <row r="39" spans="1:6" ht="24.75" thickBot="1">
      <c r="A39" s="3"/>
      <c r="B39" s="20" t="s">
        <v>104</v>
      </c>
      <c r="C39" s="27" t="s">
        <v>63</v>
      </c>
      <c r="D39" s="44">
        <v>6</v>
      </c>
      <c r="E39" s="8">
        <v>2270</v>
      </c>
      <c r="F39" s="35"/>
    </row>
    <row r="40" spans="1:5" ht="13.5" thickBot="1">
      <c r="A40" s="4">
        <v>6</v>
      </c>
      <c r="B40" s="11" t="s">
        <v>15</v>
      </c>
      <c r="C40" s="4"/>
      <c r="D40" s="43"/>
      <c r="E40" s="8"/>
    </row>
    <row r="41" spans="1:6" ht="13.5" thickBot="1">
      <c r="A41" s="3"/>
      <c r="B41" s="6" t="s">
        <v>60</v>
      </c>
      <c r="C41" s="7" t="s">
        <v>61</v>
      </c>
      <c r="D41" s="44">
        <f>53+116.5</f>
        <v>169.5</v>
      </c>
      <c r="E41" s="8">
        <f>20670+45435</f>
        <v>66105</v>
      </c>
      <c r="F41" s="35"/>
    </row>
    <row r="42" spans="1:6" ht="24.75" thickBot="1">
      <c r="A42" s="3"/>
      <c r="B42" s="29" t="s">
        <v>129</v>
      </c>
      <c r="C42" s="7" t="s">
        <v>130</v>
      </c>
      <c r="D42" s="44">
        <v>1</v>
      </c>
      <c r="E42" s="8">
        <v>600015</v>
      </c>
      <c r="F42" s="35"/>
    </row>
    <row r="43" spans="1:6" ht="13.5" thickBot="1">
      <c r="A43" s="3"/>
      <c r="B43" s="20" t="s">
        <v>73</v>
      </c>
      <c r="C43" s="27" t="s">
        <v>65</v>
      </c>
      <c r="D43" s="44">
        <v>4</v>
      </c>
      <c r="E43" s="8">
        <v>43493</v>
      </c>
      <c r="F43" s="35"/>
    </row>
    <row r="44" spans="1:6" ht="24.75" thickBot="1">
      <c r="A44" s="3"/>
      <c r="B44" s="20" t="s">
        <v>104</v>
      </c>
      <c r="C44" s="27" t="s">
        <v>63</v>
      </c>
      <c r="D44" s="44">
        <v>6</v>
      </c>
      <c r="E44" s="8">
        <v>2270</v>
      </c>
      <c r="F44" s="35"/>
    </row>
    <row r="45" spans="1:5" ht="13.5" thickBot="1">
      <c r="A45" s="4">
        <v>7</v>
      </c>
      <c r="B45" s="11" t="s">
        <v>16</v>
      </c>
      <c r="C45" s="4"/>
      <c r="D45" s="43"/>
      <c r="E45" s="8"/>
    </row>
    <row r="46" spans="1:6" ht="13.5" thickBot="1">
      <c r="A46" s="4"/>
      <c r="B46" s="6" t="s">
        <v>60</v>
      </c>
      <c r="C46" s="7" t="s">
        <v>61</v>
      </c>
      <c r="D46" s="44">
        <v>5</v>
      </c>
      <c r="E46" s="8">
        <v>1950</v>
      </c>
      <c r="F46" s="35"/>
    </row>
    <row r="47" spans="1:6" ht="13.5" thickBot="1">
      <c r="A47" s="4"/>
      <c r="B47" s="29" t="s">
        <v>115</v>
      </c>
      <c r="C47" s="7" t="s">
        <v>113</v>
      </c>
      <c r="D47" s="44">
        <v>1</v>
      </c>
      <c r="E47" s="8">
        <v>59859</v>
      </c>
      <c r="F47" s="35"/>
    </row>
    <row r="48" spans="1:6" ht="13.5" thickBot="1">
      <c r="A48" s="4"/>
      <c r="B48" s="21" t="s">
        <v>99</v>
      </c>
      <c r="C48" s="24" t="s">
        <v>59</v>
      </c>
      <c r="D48" s="46">
        <v>8</v>
      </c>
      <c r="E48" s="8">
        <v>28000</v>
      </c>
      <c r="F48" s="35"/>
    </row>
    <row r="49" spans="1:5" ht="13.5" thickBot="1">
      <c r="A49" s="4">
        <v>8</v>
      </c>
      <c r="B49" s="11" t="s">
        <v>17</v>
      </c>
      <c r="C49" s="4"/>
      <c r="D49" s="43"/>
      <c r="E49" s="8"/>
    </row>
    <row r="50" spans="1:6" ht="13.5" thickBot="1">
      <c r="A50" s="4"/>
      <c r="B50" s="6" t="s">
        <v>60</v>
      </c>
      <c r="C50" s="7" t="s">
        <v>61</v>
      </c>
      <c r="D50" s="43">
        <v>85.7</v>
      </c>
      <c r="E50" s="8">
        <v>33423</v>
      </c>
      <c r="F50" s="35"/>
    </row>
    <row r="51" spans="1:6" ht="13.5" thickBot="1">
      <c r="A51" s="4"/>
      <c r="B51" s="21" t="s">
        <v>99</v>
      </c>
      <c r="C51" s="24" t="s">
        <v>59</v>
      </c>
      <c r="D51" s="46">
        <v>8</v>
      </c>
      <c r="E51" s="8">
        <v>28800</v>
      </c>
      <c r="F51" s="35"/>
    </row>
    <row r="52" spans="1:6" ht="24.75" thickBot="1">
      <c r="A52" s="4"/>
      <c r="B52" s="36" t="s">
        <v>145</v>
      </c>
      <c r="C52" s="3" t="s">
        <v>144</v>
      </c>
      <c r="D52" s="46">
        <v>4</v>
      </c>
      <c r="E52" s="9">
        <v>5501</v>
      </c>
      <c r="F52" s="35"/>
    </row>
    <row r="53" spans="1:5" ht="13.5" thickBot="1">
      <c r="A53" s="4">
        <v>9</v>
      </c>
      <c r="B53" s="11" t="s">
        <v>18</v>
      </c>
      <c r="C53" s="4"/>
      <c r="D53" s="43"/>
      <c r="E53" s="8"/>
    </row>
    <row r="54" spans="1:6" ht="13.5" thickBot="1">
      <c r="A54" s="3"/>
      <c r="B54" s="29" t="s">
        <v>120</v>
      </c>
      <c r="C54" s="4" t="s">
        <v>113</v>
      </c>
      <c r="D54" s="46"/>
      <c r="E54" s="9">
        <v>31736</v>
      </c>
      <c r="F54" s="35"/>
    </row>
    <row r="55" spans="1:6" ht="13.5" thickBot="1">
      <c r="A55" s="3"/>
      <c r="B55" s="29" t="s">
        <v>121</v>
      </c>
      <c r="C55" s="4" t="s">
        <v>113</v>
      </c>
      <c r="D55" s="46"/>
      <c r="E55" s="9">
        <v>11828</v>
      </c>
      <c r="F55" s="35"/>
    </row>
    <row r="56" spans="1:6" ht="24.75" thickBot="1">
      <c r="A56" s="3"/>
      <c r="B56" s="36" t="s">
        <v>145</v>
      </c>
      <c r="C56" s="3" t="s">
        <v>144</v>
      </c>
      <c r="D56" s="46">
        <v>4</v>
      </c>
      <c r="E56" s="9">
        <v>5501</v>
      </c>
      <c r="F56" s="35"/>
    </row>
    <row r="57" spans="1:5" ht="13.5" thickBot="1">
      <c r="A57" s="4">
        <v>10</v>
      </c>
      <c r="B57" s="11" t="s">
        <v>19</v>
      </c>
      <c r="C57" s="4"/>
      <c r="D57" s="43"/>
      <c r="E57" s="8"/>
    </row>
    <row r="58" spans="1:5" ht="24.75" thickBot="1">
      <c r="A58" s="4"/>
      <c r="B58" s="36" t="s">
        <v>145</v>
      </c>
      <c r="C58" s="3" t="s">
        <v>144</v>
      </c>
      <c r="D58" s="46">
        <v>4</v>
      </c>
      <c r="E58" s="9">
        <v>5501</v>
      </c>
    </row>
    <row r="59" spans="1:5" ht="13.5" thickBot="1">
      <c r="A59" s="4">
        <v>11</v>
      </c>
      <c r="B59" s="11" t="s">
        <v>20</v>
      </c>
      <c r="C59" s="4"/>
      <c r="D59" s="43"/>
      <c r="E59" s="8"/>
    </row>
    <row r="60" spans="1:6" ht="13.5" thickBot="1">
      <c r="A60" s="4"/>
      <c r="B60" s="6" t="s">
        <v>60</v>
      </c>
      <c r="C60" s="4" t="s">
        <v>102</v>
      </c>
      <c r="D60" s="43">
        <v>17</v>
      </c>
      <c r="E60" s="8">
        <v>6630</v>
      </c>
      <c r="F60" s="35"/>
    </row>
    <row r="61" spans="1:6" ht="13.5" thickBot="1">
      <c r="A61" s="4"/>
      <c r="B61" s="20" t="s">
        <v>73</v>
      </c>
      <c r="C61" s="27" t="s">
        <v>65</v>
      </c>
      <c r="D61" s="44">
        <v>2</v>
      </c>
      <c r="E61" s="8">
        <v>21746</v>
      </c>
      <c r="F61" s="35"/>
    </row>
    <row r="62" spans="1:5" ht="13.5" thickBot="1">
      <c r="A62" s="4">
        <v>12</v>
      </c>
      <c r="B62" s="11" t="s">
        <v>21</v>
      </c>
      <c r="C62" s="4"/>
      <c r="D62" s="43"/>
      <c r="E62" s="8"/>
    </row>
    <row r="63" spans="1:6" ht="13.5" thickBot="1">
      <c r="A63" s="3"/>
      <c r="B63" s="6" t="s">
        <v>60</v>
      </c>
      <c r="C63" s="4" t="s">
        <v>102</v>
      </c>
      <c r="D63" s="46">
        <f>748.9-744.4</f>
        <v>4.5</v>
      </c>
      <c r="E63" s="10">
        <f>292071-290316</f>
        <v>1755</v>
      </c>
      <c r="F63" s="35"/>
    </row>
    <row r="64" spans="1:6" ht="24.75" thickBot="1">
      <c r="A64" s="3"/>
      <c r="B64" s="20" t="s">
        <v>104</v>
      </c>
      <c r="C64" s="27" t="s">
        <v>63</v>
      </c>
      <c r="D64" s="46">
        <v>23</v>
      </c>
      <c r="E64" s="9">
        <v>8702</v>
      </c>
      <c r="F64" s="35"/>
    </row>
    <row r="65" spans="1:5" ht="13.5" thickBot="1">
      <c r="A65" s="4">
        <v>13</v>
      </c>
      <c r="B65" s="11" t="s">
        <v>22</v>
      </c>
      <c r="C65" s="4"/>
      <c r="D65" s="43"/>
      <c r="E65" s="8"/>
    </row>
    <row r="66" spans="1:6" ht="13.5" thickBot="1">
      <c r="A66" s="4"/>
      <c r="B66" s="6" t="s">
        <v>60</v>
      </c>
      <c r="C66" s="4" t="s">
        <v>102</v>
      </c>
      <c r="D66" s="43">
        <v>262</v>
      </c>
      <c r="E66" s="8">
        <v>102180</v>
      </c>
      <c r="F66" s="35"/>
    </row>
    <row r="67" spans="1:6" ht="13.5" thickBot="1">
      <c r="A67" s="4"/>
      <c r="B67" s="30" t="s">
        <v>62</v>
      </c>
      <c r="C67" s="4" t="s">
        <v>63</v>
      </c>
      <c r="D67" s="43">
        <v>59.4</v>
      </c>
      <c r="E67" s="8">
        <v>52547</v>
      </c>
      <c r="F67" s="35"/>
    </row>
    <row r="68" spans="1:6" ht="24.75" thickBot="1">
      <c r="A68" s="3"/>
      <c r="B68" s="20" t="s">
        <v>104</v>
      </c>
      <c r="C68" s="27" t="s">
        <v>63</v>
      </c>
      <c r="D68" s="46">
        <v>7</v>
      </c>
      <c r="E68" s="9">
        <v>2648</v>
      </c>
      <c r="F68" s="35"/>
    </row>
    <row r="69" spans="1:5" ht="13.5" thickBot="1">
      <c r="A69" s="4">
        <v>14</v>
      </c>
      <c r="B69" s="11" t="s">
        <v>23</v>
      </c>
      <c r="C69" s="4"/>
      <c r="D69" s="43"/>
      <c r="E69" s="8"/>
    </row>
    <row r="70" spans="1:6" ht="13.5" thickBot="1">
      <c r="A70" s="3"/>
      <c r="B70" s="6" t="s">
        <v>60</v>
      </c>
      <c r="C70" s="7" t="s">
        <v>61</v>
      </c>
      <c r="D70" s="43">
        <v>150</v>
      </c>
      <c r="E70" s="8">
        <v>58500</v>
      </c>
      <c r="F70" s="35"/>
    </row>
    <row r="71" spans="1:6" ht="13.5" thickBot="1">
      <c r="A71" s="3"/>
      <c r="B71" s="21" t="s">
        <v>99</v>
      </c>
      <c r="C71" s="4" t="s">
        <v>65</v>
      </c>
      <c r="D71" s="46">
        <v>1</v>
      </c>
      <c r="E71" s="9">
        <v>3600</v>
      </c>
      <c r="F71" s="35"/>
    </row>
    <row r="72" spans="1:6" ht="24.75" thickBot="1">
      <c r="A72" s="3"/>
      <c r="B72" s="20" t="s">
        <v>103</v>
      </c>
      <c r="C72" s="27" t="s">
        <v>63</v>
      </c>
      <c r="D72" s="46">
        <v>4</v>
      </c>
      <c r="E72" s="9">
        <v>7458</v>
      </c>
      <c r="F72" s="35"/>
    </row>
    <row r="73" spans="1:6" ht="24.75" thickBot="1">
      <c r="A73" s="3"/>
      <c r="B73" s="20" t="s">
        <v>104</v>
      </c>
      <c r="C73" s="27" t="s">
        <v>63</v>
      </c>
      <c r="D73" s="46">
        <v>16</v>
      </c>
      <c r="E73" s="9">
        <v>6053</v>
      </c>
      <c r="F73" s="35"/>
    </row>
    <row r="74" spans="1:5" ht="13.5" thickBot="1">
      <c r="A74" s="4">
        <v>15</v>
      </c>
      <c r="B74" s="11" t="s">
        <v>24</v>
      </c>
      <c r="C74" s="4"/>
      <c r="D74" s="43"/>
      <c r="E74" s="8"/>
    </row>
    <row r="75" spans="1:6" ht="13.5" thickBot="1">
      <c r="A75" s="4"/>
      <c r="B75" s="6" t="s">
        <v>60</v>
      </c>
      <c r="C75" s="7" t="s">
        <v>61</v>
      </c>
      <c r="D75" s="43">
        <v>27.5</v>
      </c>
      <c r="E75" s="8">
        <v>10725</v>
      </c>
      <c r="F75" s="35"/>
    </row>
    <row r="76" spans="1:6" ht="13.5" thickBot="1">
      <c r="A76" s="4"/>
      <c r="B76" s="56" t="s">
        <v>109</v>
      </c>
      <c r="C76" s="7" t="s">
        <v>63</v>
      </c>
      <c r="D76" s="43">
        <v>57.7</v>
      </c>
      <c r="E76" s="8">
        <v>51043</v>
      </c>
      <c r="F76" s="35"/>
    </row>
    <row r="77" spans="1:6" ht="13.5" thickBot="1">
      <c r="A77" s="3"/>
      <c r="B77" s="57"/>
      <c r="C77" s="7" t="s">
        <v>65</v>
      </c>
      <c r="D77" s="43">
        <v>1</v>
      </c>
      <c r="E77" s="8">
        <v>35291</v>
      </c>
      <c r="F77" s="35"/>
    </row>
    <row r="78" spans="1:6" ht="13.5" thickBot="1">
      <c r="A78" s="3"/>
      <c r="B78" s="21" t="s">
        <v>99</v>
      </c>
      <c r="C78" s="4" t="s">
        <v>65</v>
      </c>
      <c r="D78" s="46">
        <v>6</v>
      </c>
      <c r="E78" s="9">
        <v>21000</v>
      </c>
      <c r="F78" s="35"/>
    </row>
    <row r="79" spans="1:6" ht="24.75" thickBot="1">
      <c r="A79" s="3"/>
      <c r="B79" s="20" t="s">
        <v>104</v>
      </c>
      <c r="C79" s="27" t="s">
        <v>63</v>
      </c>
      <c r="D79" s="46">
        <v>29</v>
      </c>
      <c r="E79" s="9">
        <v>10972</v>
      </c>
      <c r="F79" s="35"/>
    </row>
    <row r="80" spans="1:5" ht="13.5" thickBot="1">
      <c r="A80" s="4">
        <v>16</v>
      </c>
      <c r="B80" s="11" t="s">
        <v>25</v>
      </c>
      <c r="C80" s="4"/>
      <c r="D80" s="43"/>
      <c r="E80" s="8"/>
    </row>
    <row r="81" spans="1:6" ht="24.75" thickBot="1">
      <c r="A81" s="4"/>
      <c r="B81" s="20" t="s">
        <v>103</v>
      </c>
      <c r="C81" s="27" t="s">
        <v>63</v>
      </c>
      <c r="D81" s="43">
        <v>4</v>
      </c>
      <c r="E81" s="8">
        <v>7458</v>
      </c>
      <c r="F81" s="35"/>
    </row>
    <row r="82" spans="1:6" ht="24.75" thickBot="1">
      <c r="A82" s="4"/>
      <c r="B82" s="20" t="s">
        <v>104</v>
      </c>
      <c r="C82" s="27" t="s">
        <v>63</v>
      </c>
      <c r="D82" s="43">
        <v>22</v>
      </c>
      <c r="E82" s="8">
        <v>8323</v>
      </c>
      <c r="F82" s="35"/>
    </row>
    <row r="83" spans="1:5" ht="13.5" thickBot="1">
      <c r="A83" s="4">
        <v>17</v>
      </c>
      <c r="B83" s="11" t="s">
        <v>26</v>
      </c>
      <c r="C83" s="4"/>
      <c r="D83" s="43"/>
      <c r="E83" s="8"/>
    </row>
    <row r="84" spans="1:6" ht="13.5" thickBot="1">
      <c r="A84" s="3"/>
      <c r="B84" s="6" t="s">
        <v>60</v>
      </c>
      <c r="C84" s="7" t="s">
        <v>61</v>
      </c>
      <c r="D84" s="43">
        <v>8</v>
      </c>
      <c r="E84" s="8">
        <v>3120</v>
      </c>
      <c r="F84" s="35"/>
    </row>
    <row r="85" spans="1:6" ht="13.5" thickBot="1">
      <c r="A85" s="3"/>
      <c r="B85" s="6" t="s">
        <v>62</v>
      </c>
      <c r="C85" s="7" t="s">
        <v>63</v>
      </c>
      <c r="D85" s="43">
        <v>60</v>
      </c>
      <c r="E85" s="8">
        <v>53078</v>
      </c>
      <c r="F85" s="35"/>
    </row>
    <row r="86" spans="1:6" ht="13.5" thickBot="1">
      <c r="A86" s="3"/>
      <c r="B86" s="21" t="s">
        <v>99</v>
      </c>
      <c r="C86" s="4" t="s">
        <v>65</v>
      </c>
      <c r="D86" s="46">
        <v>1</v>
      </c>
      <c r="E86" s="9">
        <v>3600</v>
      </c>
      <c r="F86" s="35"/>
    </row>
    <row r="87" spans="1:6" ht="24.75" thickBot="1">
      <c r="A87" s="3"/>
      <c r="B87" s="20" t="s">
        <v>103</v>
      </c>
      <c r="C87" s="27" t="s">
        <v>63</v>
      </c>
      <c r="D87" s="46">
        <v>1</v>
      </c>
      <c r="E87" s="9">
        <v>1864</v>
      </c>
      <c r="F87" s="35"/>
    </row>
    <row r="88" spans="1:6" ht="24.75" thickBot="1">
      <c r="A88" s="3"/>
      <c r="B88" s="20" t="s">
        <v>104</v>
      </c>
      <c r="C88" s="27" t="s">
        <v>63</v>
      </c>
      <c r="D88" s="46">
        <v>17</v>
      </c>
      <c r="E88" s="9">
        <v>6432</v>
      </c>
      <c r="F88" s="35"/>
    </row>
    <row r="89" spans="1:5" ht="13.5" thickBot="1">
      <c r="A89" s="4">
        <v>18</v>
      </c>
      <c r="B89" s="11" t="s">
        <v>27</v>
      </c>
      <c r="C89" s="3"/>
      <c r="D89" s="46"/>
      <c r="E89" s="10"/>
    </row>
    <row r="90" spans="1:6" ht="13.5" thickBot="1">
      <c r="A90" s="4"/>
      <c r="B90" s="6" t="s">
        <v>62</v>
      </c>
      <c r="C90" s="7" t="s">
        <v>63</v>
      </c>
      <c r="D90" s="46">
        <v>29</v>
      </c>
      <c r="E90" s="10">
        <v>25654</v>
      </c>
      <c r="F90" s="35"/>
    </row>
    <row r="91" spans="1:6" ht="13.5" thickBot="1">
      <c r="A91" s="4"/>
      <c r="B91" s="6" t="s">
        <v>60</v>
      </c>
      <c r="C91" s="7" t="s">
        <v>61</v>
      </c>
      <c r="D91" s="46">
        <v>35</v>
      </c>
      <c r="E91" s="10">
        <v>13650</v>
      </c>
      <c r="F91" s="35"/>
    </row>
    <row r="92" spans="1:6" ht="13.5" thickBot="1">
      <c r="A92" s="4"/>
      <c r="B92" s="59" t="s">
        <v>122</v>
      </c>
      <c r="C92" s="27" t="s">
        <v>65</v>
      </c>
      <c r="D92" s="44">
        <v>4</v>
      </c>
      <c r="E92" s="10">
        <v>43493</v>
      </c>
      <c r="F92" s="35"/>
    </row>
    <row r="93" spans="1:6" ht="13.5" thickBot="1">
      <c r="A93" s="4"/>
      <c r="B93" s="60"/>
      <c r="C93" s="7" t="s">
        <v>65</v>
      </c>
      <c r="D93" s="46">
        <v>4</v>
      </c>
      <c r="E93" s="10">
        <v>4532</v>
      </c>
      <c r="F93" s="35"/>
    </row>
    <row r="94" spans="1:6" ht="13.5" thickBot="1">
      <c r="A94" s="4"/>
      <c r="B94" s="61"/>
      <c r="C94" s="7" t="s">
        <v>65</v>
      </c>
      <c r="D94" s="46">
        <v>9</v>
      </c>
      <c r="E94" s="10">
        <v>9096</v>
      </c>
      <c r="F94" s="35"/>
    </row>
    <row r="95" spans="1:5" ht="13.5" thickBot="1">
      <c r="A95" s="4">
        <v>19</v>
      </c>
      <c r="B95" s="11" t="s">
        <v>28</v>
      </c>
      <c r="C95" s="3"/>
      <c r="D95" s="46"/>
      <c r="E95" s="10"/>
    </row>
    <row r="96" spans="1:6" ht="13.5" thickBot="1">
      <c r="A96" s="3"/>
      <c r="B96" s="6" t="s">
        <v>60</v>
      </c>
      <c r="C96" s="7" t="s">
        <v>61</v>
      </c>
      <c r="D96" s="46">
        <v>26.8</v>
      </c>
      <c r="E96" s="10">
        <v>10452</v>
      </c>
      <c r="F96" s="35"/>
    </row>
    <row r="97" spans="1:6" ht="13.5" thickBot="1">
      <c r="A97" s="3"/>
      <c r="B97" s="20" t="s">
        <v>73</v>
      </c>
      <c r="C97" s="7" t="s">
        <v>65</v>
      </c>
      <c r="D97" s="46">
        <v>2</v>
      </c>
      <c r="E97" s="10">
        <v>21746</v>
      </c>
      <c r="F97" s="35"/>
    </row>
    <row r="98" spans="1:5" ht="13.5" thickBot="1">
      <c r="A98" s="4">
        <v>20</v>
      </c>
      <c r="B98" s="11" t="s">
        <v>29</v>
      </c>
      <c r="C98" s="3"/>
      <c r="D98" s="46"/>
      <c r="E98" s="10"/>
    </row>
    <row r="99" spans="1:6" ht="13.5" thickBot="1">
      <c r="A99" s="3"/>
      <c r="B99" s="6" t="s">
        <v>60</v>
      </c>
      <c r="C99" s="7" t="s">
        <v>61</v>
      </c>
      <c r="D99" s="46">
        <v>37.5</v>
      </c>
      <c r="E99" s="10">
        <v>14625</v>
      </c>
      <c r="F99" s="35"/>
    </row>
    <row r="100" spans="1:6" ht="13.5" thickBot="1">
      <c r="A100" s="3"/>
      <c r="B100" s="6" t="s">
        <v>62</v>
      </c>
      <c r="C100" s="7" t="s">
        <v>63</v>
      </c>
      <c r="D100" s="46">
        <v>59</v>
      </c>
      <c r="E100" s="10">
        <v>52193</v>
      </c>
      <c r="F100" s="35"/>
    </row>
    <row r="101" spans="1:6" ht="13.5" thickBot="1">
      <c r="A101" s="3"/>
      <c r="B101" s="59" t="s">
        <v>143</v>
      </c>
      <c r="C101" s="7" t="s">
        <v>65</v>
      </c>
      <c r="D101" s="46">
        <v>2</v>
      </c>
      <c r="E101" s="10">
        <v>21746</v>
      </c>
      <c r="F101" s="35"/>
    </row>
    <row r="102" spans="1:6" ht="13.5" thickBot="1">
      <c r="A102" s="3"/>
      <c r="B102" s="60"/>
      <c r="C102" s="7" t="s">
        <v>65</v>
      </c>
      <c r="D102" s="46">
        <v>8</v>
      </c>
      <c r="E102" s="10">
        <v>8360</v>
      </c>
      <c r="F102" s="35"/>
    </row>
    <row r="103" spans="1:6" ht="13.5" thickBot="1">
      <c r="A103" s="3"/>
      <c r="B103" s="61"/>
      <c r="C103" s="7" t="s">
        <v>65</v>
      </c>
      <c r="D103" s="46">
        <v>5</v>
      </c>
      <c r="E103" s="10">
        <v>5053</v>
      </c>
      <c r="F103" s="35"/>
    </row>
    <row r="104" spans="1:5" ht="13.5" thickBot="1">
      <c r="A104" s="4">
        <v>21</v>
      </c>
      <c r="B104" s="11" t="s">
        <v>30</v>
      </c>
      <c r="C104" s="3"/>
      <c r="D104" s="46"/>
      <c r="E104" s="10"/>
    </row>
    <row r="105" spans="1:6" ht="13.5" thickBot="1">
      <c r="A105" s="3"/>
      <c r="B105" s="6" t="s">
        <v>60</v>
      </c>
      <c r="C105" s="7" t="s">
        <v>61</v>
      </c>
      <c r="D105" s="46">
        <v>10.5</v>
      </c>
      <c r="E105" s="10">
        <v>4095</v>
      </c>
      <c r="F105" s="35"/>
    </row>
    <row r="106" spans="1:6" ht="13.5" thickBot="1">
      <c r="A106" s="3"/>
      <c r="B106" s="56" t="s">
        <v>123</v>
      </c>
      <c r="C106" s="7" t="s">
        <v>65</v>
      </c>
      <c r="D106" s="46">
        <v>10</v>
      </c>
      <c r="E106" s="10">
        <v>11330</v>
      </c>
      <c r="F106" s="35"/>
    </row>
    <row r="107" spans="1:6" ht="13.5" thickBot="1">
      <c r="A107" s="3"/>
      <c r="B107" s="57"/>
      <c r="C107" s="7" t="s">
        <v>65</v>
      </c>
      <c r="D107" s="46">
        <v>7</v>
      </c>
      <c r="E107" s="10">
        <v>7074</v>
      </c>
      <c r="F107" s="35"/>
    </row>
    <row r="108" spans="1:5" ht="13.5" thickBot="1">
      <c r="A108" s="4">
        <v>22</v>
      </c>
      <c r="B108" s="11" t="s">
        <v>31</v>
      </c>
      <c r="C108" s="3"/>
      <c r="D108" s="46"/>
      <c r="E108" s="10"/>
    </row>
    <row r="109" spans="1:6" ht="13.5" thickBot="1">
      <c r="A109" s="4"/>
      <c r="B109" s="6" t="s">
        <v>60</v>
      </c>
      <c r="C109" s="7" t="s">
        <v>61</v>
      </c>
      <c r="D109" s="46">
        <v>39</v>
      </c>
      <c r="E109" s="10">
        <v>15210</v>
      </c>
      <c r="F109" s="35"/>
    </row>
    <row r="110" spans="1:6" ht="13.5" thickBot="1">
      <c r="A110" s="3"/>
      <c r="B110" s="56" t="s">
        <v>110</v>
      </c>
      <c r="C110" s="7" t="s">
        <v>63</v>
      </c>
      <c r="D110" s="46">
        <v>40</v>
      </c>
      <c r="E110" s="10">
        <v>38452</v>
      </c>
      <c r="F110" s="35"/>
    </row>
    <row r="111" spans="1:6" ht="13.5" thickBot="1">
      <c r="A111" s="3"/>
      <c r="B111" s="58"/>
      <c r="C111" s="7" t="s">
        <v>65</v>
      </c>
      <c r="D111" s="46">
        <v>1</v>
      </c>
      <c r="E111" s="10">
        <v>35291</v>
      </c>
      <c r="F111" s="35"/>
    </row>
    <row r="112" spans="1:6" ht="13.5" thickBot="1">
      <c r="A112" s="3"/>
      <c r="B112" s="57"/>
      <c r="C112" s="7" t="s">
        <v>61</v>
      </c>
      <c r="D112" s="46">
        <v>11</v>
      </c>
      <c r="E112" s="10">
        <v>882</v>
      </c>
      <c r="F112" s="35"/>
    </row>
    <row r="113" spans="1:6" ht="24.75" thickBot="1">
      <c r="A113" s="3"/>
      <c r="B113" s="29" t="s">
        <v>112</v>
      </c>
      <c r="C113" s="7" t="s">
        <v>63</v>
      </c>
      <c r="D113" s="46">
        <v>11.7</v>
      </c>
      <c r="E113" s="10">
        <v>20340.84</v>
      </c>
      <c r="F113" s="35"/>
    </row>
    <row r="114" spans="1:6" ht="13.5" thickBot="1">
      <c r="A114" s="3"/>
      <c r="B114" s="29" t="s">
        <v>99</v>
      </c>
      <c r="C114" s="7" t="s">
        <v>65</v>
      </c>
      <c r="D114" s="46">
        <v>13</v>
      </c>
      <c r="E114" s="10">
        <v>46500</v>
      </c>
      <c r="F114" s="35"/>
    </row>
    <row r="115" spans="1:5" ht="13.5" thickBot="1">
      <c r="A115" s="4">
        <v>23</v>
      </c>
      <c r="B115" s="11" t="s">
        <v>32</v>
      </c>
      <c r="C115" s="3"/>
      <c r="D115" s="46"/>
      <c r="E115" s="10"/>
    </row>
    <row r="116" spans="1:6" ht="13.5" thickBot="1">
      <c r="A116" s="4"/>
      <c r="B116" s="6" t="s">
        <v>60</v>
      </c>
      <c r="C116" s="7" t="s">
        <v>61</v>
      </c>
      <c r="D116" s="46">
        <v>17</v>
      </c>
      <c r="E116" s="10">
        <v>6630</v>
      </c>
      <c r="F116" s="35"/>
    </row>
    <row r="117" spans="1:5" ht="13.5" thickBot="1">
      <c r="A117" s="4">
        <v>24</v>
      </c>
      <c r="B117" s="11" t="s">
        <v>33</v>
      </c>
      <c r="C117" s="3"/>
      <c r="D117" s="46"/>
      <c r="E117" s="10"/>
    </row>
    <row r="118" spans="1:6" ht="13.5" thickBot="1">
      <c r="A118" s="4"/>
      <c r="B118" s="6" t="s">
        <v>60</v>
      </c>
      <c r="C118" s="7" t="s">
        <v>61</v>
      </c>
      <c r="D118" s="46">
        <v>45</v>
      </c>
      <c r="E118" s="10">
        <v>17550</v>
      </c>
      <c r="F118" s="35"/>
    </row>
    <row r="119" spans="1:6" ht="13.5" thickBot="1">
      <c r="A119" s="4"/>
      <c r="B119" s="6" t="s">
        <v>124</v>
      </c>
      <c r="C119" s="7" t="s">
        <v>65</v>
      </c>
      <c r="D119" s="46">
        <v>8</v>
      </c>
      <c r="E119" s="10">
        <v>9064</v>
      </c>
      <c r="F119" s="35"/>
    </row>
    <row r="120" spans="1:6" ht="13.5" thickBot="1">
      <c r="A120" s="3"/>
      <c r="B120" s="3" t="s">
        <v>73</v>
      </c>
      <c r="C120" s="4" t="s">
        <v>59</v>
      </c>
      <c r="D120" s="46">
        <v>7</v>
      </c>
      <c r="E120" s="10">
        <v>54209</v>
      </c>
      <c r="F120" s="35"/>
    </row>
    <row r="121" spans="1:5" ht="13.5" thickBot="1">
      <c r="A121" s="4">
        <v>25</v>
      </c>
      <c r="B121" s="11" t="s">
        <v>34</v>
      </c>
      <c r="C121" s="3"/>
      <c r="D121" s="46"/>
      <c r="E121" s="10"/>
    </row>
    <row r="122" spans="1:6" ht="13.5" thickBot="1">
      <c r="A122" s="3"/>
      <c r="B122" s="6" t="s">
        <v>60</v>
      </c>
      <c r="C122" s="7" t="s">
        <v>61</v>
      </c>
      <c r="D122" s="46">
        <v>77</v>
      </c>
      <c r="E122" s="10">
        <v>30030</v>
      </c>
      <c r="F122" s="35"/>
    </row>
    <row r="123" spans="1:6" ht="13.5" customHeight="1" thickBot="1">
      <c r="A123" s="3"/>
      <c r="B123" s="56" t="s">
        <v>111</v>
      </c>
      <c r="C123" s="7" t="s">
        <v>63</v>
      </c>
      <c r="D123" s="46">
        <v>41</v>
      </c>
      <c r="E123" s="10">
        <v>3090</v>
      </c>
      <c r="F123" s="35"/>
    </row>
    <row r="124" spans="1:6" ht="13.5" thickBot="1">
      <c r="A124" s="3"/>
      <c r="B124" s="57"/>
      <c r="C124" s="7" t="s">
        <v>65</v>
      </c>
      <c r="D124" s="46">
        <v>1</v>
      </c>
      <c r="E124" s="10">
        <v>35291</v>
      </c>
      <c r="F124" s="35"/>
    </row>
    <row r="125" spans="1:5" ht="13.5" thickBot="1">
      <c r="A125" s="4">
        <v>26</v>
      </c>
      <c r="B125" s="11" t="s">
        <v>35</v>
      </c>
      <c r="C125" s="3"/>
      <c r="D125" s="46"/>
      <c r="E125" s="10"/>
    </row>
    <row r="126" spans="1:6" ht="13.5" thickBot="1">
      <c r="A126" s="3"/>
      <c r="B126" s="6" t="s">
        <v>60</v>
      </c>
      <c r="C126" s="7" t="s">
        <v>61</v>
      </c>
      <c r="D126" s="46">
        <v>3.5</v>
      </c>
      <c r="E126" s="10">
        <v>1365</v>
      </c>
      <c r="F126" s="35"/>
    </row>
    <row r="127" spans="1:6" ht="13.5" thickBot="1">
      <c r="A127" s="3"/>
      <c r="B127" s="6" t="s">
        <v>62</v>
      </c>
      <c r="C127" s="7" t="s">
        <v>63</v>
      </c>
      <c r="D127" s="47">
        <v>59.6</v>
      </c>
      <c r="E127" s="23">
        <v>52724</v>
      </c>
      <c r="F127" s="35"/>
    </row>
    <row r="128" spans="1:6" ht="13.5" thickBot="1">
      <c r="A128" s="3"/>
      <c r="B128" s="6" t="s">
        <v>125</v>
      </c>
      <c r="C128" s="33" t="s">
        <v>65</v>
      </c>
      <c r="D128" s="48">
        <v>2</v>
      </c>
      <c r="E128" s="32">
        <v>4104</v>
      </c>
      <c r="F128" s="35"/>
    </row>
    <row r="129" spans="1:6" ht="13.5" thickBot="1">
      <c r="A129" s="3"/>
      <c r="B129" s="3" t="s">
        <v>69</v>
      </c>
      <c r="C129" s="4" t="s">
        <v>61</v>
      </c>
      <c r="D129" s="49">
        <v>51</v>
      </c>
      <c r="E129" s="10">
        <f>37453*1.18</f>
        <v>44194.54</v>
      </c>
      <c r="F129" s="35"/>
    </row>
    <row r="130" spans="1:6" ht="24.75" thickBot="1">
      <c r="A130" s="3"/>
      <c r="B130" s="20" t="s">
        <v>103</v>
      </c>
      <c r="C130" s="27" t="s">
        <v>63</v>
      </c>
      <c r="D130" s="49">
        <v>5</v>
      </c>
      <c r="E130" s="10">
        <v>9322</v>
      </c>
      <c r="F130" s="35"/>
    </row>
    <row r="131" spans="1:6" ht="24.75" thickBot="1">
      <c r="A131" s="3"/>
      <c r="B131" s="20" t="s">
        <v>104</v>
      </c>
      <c r="C131" s="27" t="s">
        <v>63</v>
      </c>
      <c r="D131" s="49">
        <v>87</v>
      </c>
      <c r="E131" s="10">
        <v>32916</v>
      </c>
      <c r="F131" s="35"/>
    </row>
    <row r="132" spans="1:5" ht="13.5" thickBot="1">
      <c r="A132" s="4">
        <v>27</v>
      </c>
      <c r="B132" s="11" t="s">
        <v>36</v>
      </c>
      <c r="C132" s="3"/>
      <c r="D132" s="46"/>
      <c r="E132" s="10"/>
    </row>
    <row r="133" spans="1:6" ht="13.5" thickBot="1">
      <c r="A133" s="4"/>
      <c r="B133" s="6" t="s">
        <v>60</v>
      </c>
      <c r="C133" s="7" t="s">
        <v>61</v>
      </c>
      <c r="D133" s="46">
        <v>28</v>
      </c>
      <c r="E133" s="10">
        <v>10920</v>
      </c>
      <c r="F133" s="35"/>
    </row>
    <row r="134" spans="1:6" ht="24.75" thickBot="1">
      <c r="A134" s="4"/>
      <c r="B134" s="20" t="s">
        <v>103</v>
      </c>
      <c r="C134" s="27" t="s">
        <v>63</v>
      </c>
      <c r="D134" s="46">
        <v>4</v>
      </c>
      <c r="E134" s="10">
        <v>7458</v>
      </c>
      <c r="F134" s="35"/>
    </row>
    <row r="135" spans="1:6" ht="24.75" thickBot="1">
      <c r="A135" s="4"/>
      <c r="B135" s="20" t="s">
        <v>104</v>
      </c>
      <c r="C135" s="27" t="s">
        <v>63</v>
      </c>
      <c r="D135" s="46">
        <v>40</v>
      </c>
      <c r="E135" s="10">
        <v>15134</v>
      </c>
      <c r="F135" s="35"/>
    </row>
    <row r="136" spans="1:5" ht="13.5" thickBot="1">
      <c r="A136" s="4">
        <v>28</v>
      </c>
      <c r="B136" s="11" t="s">
        <v>37</v>
      </c>
      <c r="C136" s="3"/>
      <c r="D136" s="46"/>
      <c r="E136" s="10"/>
    </row>
    <row r="137" spans="1:6" ht="13.5" thickBot="1">
      <c r="A137" s="3"/>
      <c r="B137" s="6" t="s">
        <v>62</v>
      </c>
      <c r="C137" s="7" t="s">
        <v>63</v>
      </c>
      <c r="D137" s="46">
        <v>60</v>
      </c>
      <c r="E137" s="10">
        <v>53078</v>
      </c>
      <c r="F137" s="35"/>
    </row>
    <row r="138" spans="1:6" ht="24.75" thickBot="1">
      <c r="A138" s="3"/>
      <c r="B138" s="29" t="s">
        <v>112</v>
      </c>
      <c r="C138" s="7" t="s">
        <v>63</v>
      </c>
      <c r="D138" s="46">
        <v>11.7</v>
      </c>
      <c r="E138" s="10">
        <v>20340.84</v>
      </c>
      <c r="F138" s="35"/>
    </row>
    <row r="139" spans="1:6" ht="13.5" thickBot="1">
      <c r="A139" s="3"/>
      <c r="B139" s="56" t="s">
        <v>126</v>
      </c>
      <c r="C139" s="7" t="s">
        <v>65</v>
      </c>
      <c r="D139" s="46">
        <v>3</v>
      </c>
      <c r="E139" s="10">
        <v>3399</v>
      </c>
      <c r="F139" s="35"/>
    </row>
    <row r="140" spans="1:6" ht="13.5" thickBot="1">
      <c r="A140" s="3"/>
      <c r="B140" s="57"/>
      <c r="C140" s="7" t="s">
        <v>65</v>
      </c>
      <c r="D140" s="46">
        <v>5</v>
      </c>
      <c r="E140" s="10">
        <v>5053</v>
      </c>
      <c r="F140" s="35"/>
    </row>
    <row r="141" spans="1:6" ht="13.5" thickBot="1">
      <c r="A141" s="3"/>
      <c r="B141" s="6" t="s">
        <v>99</v>
      </c>
      <c r="C141" s="4" t="s">
        <v>65</v>
      </c>
      <c r="D141" s="46">
        <v>7</v>
      </c>
      <c r="E141" s="10">
        <v>24500</v>
      </c>
      <c r="F141" s="35"/>
    </row>
    <row r="142" spans="1:6" ht="24.75" thickBot="1">
      <c r="A142" s="3"/>
      <c r="B142" s="20" t="s">
        <v>103</v>
      </c>
      <c r="C142" s="27" t="s">
        <v>63</v>
      </c>
      <c r="D142" s="46">
        <v>3.16</v>
      </c>
      <c r="E142" s="10">
        <v>5892</v>
      </c>
      <c r="F142" s="35"/>
    </row>
    <row r="143" spans="1:6" ht="24.75" thickBot="1">
      <c r="A143" s="3"/>
      <c r="B143" s="20" t="s">
        <v>104</v>
      </c>
      <c r="C143" s="27" t="s">
        <v>63</v>
      </c>
      <c r="D143" s="46">
        <v>66</v>
      </c>
      <c r="E143" s="10">
        <v>24970</v>
      </c>
      <c r="F143" s="35"/>
    </row>
    <row r="144" spans="1:6" ht="13.5" thickBot="1">
      <c r="A144" s="3"/>
      <c r="B144" s="20" t="s">
        <v>105</v>
      </c>
      <c r="C144" s="27" t="s">
        <v>63</v>
      </c>
      <c r="D144" s="46">
        <v>125</v>
      </c>
      <c r="E144" s="10">
        <v>4350</v>
      </c>
      <c r="F144" s="35"/>
    </row>
    <row r="145" spans="1:5" ht="13.5" thickBot="1">
      <c r="A145" s="4">
        <v>29</v>
      </c>
      <c r="B145" s="11" t="s">
        <v>38</v>
      </c>
      <c r="C145" s="3"/>
      <c r="D145" s="46"/>
      <c r="E145" s="10"/>
    </row>
    <row r="146" spans="1:6" ht="13.5" thickBot="1">
      <c r="A146" s="3"/>
      <c r="B146" s="6" t="s">
        <v>127</v>
      </c>
      <c r="C146" s="4" t="s">
        <v>65</v>
      </c>
      <c r="D146" s="46">
        <v>3</v>
      </c>
      <c r="E146" s="10">
        <v>3399</v>
      </c>
      <c r="F146" s="35"/>
    </row>
    <row r="147" spans="1:6" ht="13.5" thickBot="1">
      <c r="A147" s="3"/>
      <c r="B147" s="6" t="s">
        <v>69</v>
      </c>
      <c r="C147" s="4" t="s">
        <v>61</v>
      </c>
      <c r="D147" s="46">
        <v>31</v>
      </c>
      <c r="E147" s="10">
        <f>18234*1.18</f>
        <v>21516.12</v>
      </c>
      <c r="F147" s="35"/>
    </row>
    <row r="148" spans="1:6" ht="24.75" thickBot="1">
      <c r="A148" s="3"/>
      <c r="B148" s="20" t="s">
        <v>103</v>
      </c>
      <c r="C148" s="27" t="s">
        <v>63</v>
      </c>
      <c r="D148" s="46">
        <v>9.26</v>
      </c>
      <c r="E148" s="10">
        <v>17264.3</v>
      </c>
      <c r="F148" s="35"/>
    </row>
    <row r="149" spans="1:6" ht="24.75" thickBot="1">
      <c r="A149" s="3"/>
      <c r="B149" s="20" t="s">
        <v>104</v>
      </c>
      <c r="C149" s="27" t="s">
        <v>63</v>
      </c>
      <c r="D149" s="46">
        <v>61</v>
      </c>
      <c r="E149" s="10">
        <v>23079</v>
      </c>
      <c r="F149" s="35"/>
    </row>
    <row r="150" spans="1:6" ht="13.5" thickBot="1">
      <c r="A150" s="3"/>
      <c r="B150" s="20" t="s">
        <v>105</v>
      </c>
      <c r="C150" s="27" t="s">
        <v>63</v>
      </c>
      <c r="D150" s="46">
        <v>150</v>
      </c>
      <c r="E150" s="10">
        <v>5220</v>
      </c>
      <c r="F150" s="35"/>
    </row>
    <row r="151" spans="1:5" ht="13.5" thickBot="1">
      <c r="A151" s="4">
        <v>30</v>
      </c>
      <c r="B151" s="11" t="s">
        <v>39</v>
      </c>
      <c r="C151" s="3"/>
      <c r="D151" s="46"/>
      <c r="E151" s="10"/>
    </row>
    <row r="152" spans="1:6" ht="13.5" thickBot="1">
      <c r="A152" s="3"/>
      <c r="B152" s="6" t="s">
        <v>60</v>
      </c>
      <c r="C152" s="7" t="s">
        <v>61</v>
      </c>
      <c r="D152" s="46">
        <v>25</v>
      </c>
      <c r="E152" s="10">
        <v>9750</v>
      </c>
      <c r="F152" s="35"/>
    </row>
    <row r="153" spans="1:6" ht="13.5" thickBot="1">
      <c r="A153" s="3"/>
      <c r="B153" s="56" t="s">
        <v>123</v>
      </c>
      <c r="C153" s="7" t="s">
        <v>65</v>
      </c>
      <c r="D153" s="46">
        <v>6</v>
      </c>
      <c r="E153" s="10">
        <v>6798</v>
      </c>
      <c r="F153" s="35"/>
    </row>
    <row r="154" spans="1:6" ht="13.5" thickBot="1">
      <c r="A154" s="3"/>
      <c r="B154" s="57"/>
      <c r="C154" s="7" t="s">
        <v>65</v>
      </c>
      <c r="D154" s="46">
        <v>4</v>
      </c>
      <c r="E154" s="10">
        <v>4042</v>
      </c>
      <c r="F154" s="35"/>
    </row>
    <row r="155" spans="1:6" ht="24.75" thickBot="1">
      <c r="A155" s="3"/>
      <c r="B155" s="20" t="s">
        <v>103</v>
      </c>
      <c r="C155" s="27" t="s">
        <v>63</v>
      </c>
      <c r="D155" s="46">
        <v>9</v>
      </c>
      <c r="E155" s="10">
        <v>16780</v>
      </c>
      <c r="F155" s="35"/>
    </row>
    <row r="156" spans="1:6" ht="24.75" thickBot="1">
      <c r="A156" s="3"/>
      <c r="B156" s="20" t="s">
        <v>104</v>
      </c>
      <c r="C156" s="27" t="s">
        <v>63</v>
      </c>
      <c r="D156" s="46">
        <v>42</v>
      </c>
      <c r="E156" s="10">
        <v>15890</v>
      </c>
      <c r="F156" s="35"/>
    </row>
    <row r="157" spans="1:6" ht="13.5" thickBot="1">
      <c r="A157" s="3"/>
      <c r="B157" s="20" t="s">
        <v>105</v>
      </c>
      <c r="C157" s="27" t="s">
        <v>63</v>
      </c>
      <c r="D157" s="46">
        <v>150</v>
      </c>
      <c r="E157" s="10">
        <v>5220</v>
      </c>
      <c r="F157" s="35"/>
    </row>
    <row r="158" spans="1:5" ht="13.5" thickBot="1">
      <c r="A158" s="4">
        <v>31</v>
      </c>
      <c r="B158" s="11" t="s">
        <v>40</v>
      </c>
      <c r="C158" s="3"/>
      <c r="D158" s="46"/>
      <c r="E158" s="10"/>
    </row>
    <row r="159" spans="1:6" ht="13.5" thickBot="1">
      <c r="A159" s="3"/>
      <c r="B159" s="6" t="s">
        <v>60</v>
      </c>
      <c r="C159" s="7" t="s">
        <v>61</v>
      </c>
      <c r="D159" s="46">
        <v>18.5</v>
      </c>
      <c r="E159" s="10">
        <v>7215</v>
      </c>
      <c r="F159" s="35"/>
    </row>
    <row r="160" spans="1:6" ht="13.5" thickBot="1">
      <c r="A160" s="3"/>
      <c r="B160" s="56" t="s">
        <v>126</v>
      </c>
      <c r="C160" s="7" t="s">
        <v>65</v>
      </c>
      <c r="D160" s="46">
        <v>4</v>
      </c>
      <c r="E160" s="10">
        <v>4532</v>
      </c>
      <c r="F160" s="35"/>
    </row>
    <row r="161" spans="1:6" ht="13.5" thickBot="1">
      <c r="A161" s="3"/>
      <c r="B161" s="57"/>
      <c r="C161" s="7" t="s">
        <v>65</v>
      </c>
      <c r="D161" s="46">
        <v>8</v>
      </c>
      <c r="E161" s="10">
        <v>8085</v>
      </c>
      <c r="F161" s="35"/>
    </row>
    <row r="162" spans="1:6" ht="24.75" thickBot="1">
      <c r="A162" s="3"/>
      <c r="B162" s="20" t="s">
        <v>103</v>
      </c>
      <c r="C162" s="27" t="s">
        <v>63</v>
      </c>
      <c r="D162" s="46">
        <v>3</v>
      </c>
      <c r="E162" s="10">
        <v>5593</v>
      </c>
      <c r="F162" s="35"/>
    </row>
    <row r="163" spans="1:6" ht="24.75" thickBot="1">
      <c r="A163" s="3"/>
      <c r="B163" s="20" t="s">
        <v>104</v>
      </c>
      <c r="C163" s="27" t="s">
        <v>63</v>
      </c>
      <c r="D163" s="46">
        <v>52</v>
      </c>
      <c r="E163" s="10">
        <v>19674</v>
      </c>
      <c r="F163" s="35"/>
    </row>
    <row r="164" spans="1:6" ht="13.5" thickBot="1">
      <c r="A164" s="3"/>
      <c r="B164" s="20" t="s">
        <v>105</v>
      </c>
      <c r="C164" s="27" t="s">
        <v>63</v>
      </c>
      <c r="D164" s="46">
        <v>150</v>
      </c>
      <c r="E164" s="10">
        <v>5220</v>
      </c>
      <c r="F164" s="35"/>
    </row>
    <row r="165" spans="1:5" ht="13.5" thickBot="1">
      <c r="A165" s="4">
        <v>32</v>
      </c>
      <c r="B165" s="11" t="s">
        <v>41</v>
      </c>
      <c r="C165" s="3"/>
      <c r="D165" s="46"/>
      <c r="E165" s="10"/>
    </row>
    <row r="166" spans="1:6" ht="13.5" thickBot="1">
      <c r="A166" s="3"/>
      <c r="B166" s="6" t="s">
        <v>60</v>
      </c>
      <c r="C166" s="7" t="s">
        <v>61</v>
      </c>
      <c r="D166" s="46">
        <v>10.5</v>
      </c>
      <c r="E166" s="10">
        <v>4095</v>
      </c>
      <c r="F166" s="35"/>
    </row>
    <row r="167" spans="1:6" ht="13.5" thickBot="1">
      <c r="A167" s="3"/>
      <c r="B167" s="56" t="s">
        <v>123</v>
      </c>
      <c r="C167" s="7" t="s">
        <v>65</v>
      </c>
      <c r="D167" s="46">
        <v>6</v>
      </c>
      <c r="E167" s="10">
        <v>6798</v>
      </c>
      <c r="F167" s="35"/>
    </row>
    <row r="168" spans="1:6" ht="13.5" thickBot="1">
      <c r="A168" s="3"/>
      <c r="B168" s="57"/>
      <c r="C168" s="7" t="s">
        <v>65</v>
      </c>
      <c r="D168" s="46">
        <v>6</v>
      </c>
      <c r="E168" s="10">
        <v>6064</v>
      </c>
      <c r="F168" s="35"/>
    </row>
    <row r="169" spans="1:6" ht="24.75" thickBot="1">
      <c r="A169" s="3"/>
      <c r="B169" s="20" t="s">
        <v>103</v>
      </c>
      <c r="C169" s="27" t="s">
        <v>63</v>
      </c>
      <c r="D169" s="46">
        <v>10</v>
      </c>
      <c r="E169" s="10">
        <v>18644</v>
      </c>
      <c r="F169" s="35"/>
    </row>
    <row r="170" spans="1:6" ht="24.75" thickBot="1">
      <c r="A170" s="3"/>
      <c r="B170" s="20" t="s">
        <v>104</v>
      </c>
      <c r="C170" s="27" t="s">
        <v>63</v>
      </c>
      <c r="D170" s="46">
        <v>60</v>
      </c>
      <c r="E170" s="10">
        <v>22700</v>
      </c>
      <c r="F170" s="35"/>
    </row>
    <row r="171" spans="1:6" ht="13.5" thickBot="1">
      <c r="A171" s="3"/>
      <c r="B171" s="20" t="s">
        <v>105</v>
      </c>
      <c r="C171" s="27" t="s">
        <v>63</v>
      </c>
      <c r="D171" s="46">
        <v>150</v>
      </c>
      <c r="E171" s="10">
        <v>5220</v>
      </c>
      <c r="F171" s="35"/>
    </row>
    <row r="172" spans="1:5" ht="13.5" thickBot="1">
      <c r="A172" s="4">
        <v>33</v>
      </c>
      <c r="B172" s="11" t="s">
        <v>42</v>
      </c>
      <c r="C172" s="3"/>
      <c r="D172" s="46"/>
      <c r="E172" s="10"/>
    </row>
    <row r="173" spans="1:6" ht="13.5" thickBot="1">
      <c r="A173" s="4"/>
      <c r="B173" s="6" t="s">
        <v>60</v>
      </c>
      <c r="C173" s="7" t="s">
        <v>61</v>
      </c>
      <c r="D173" s="46">
        <f>311.1-308.6</f>
        <v>2.5</v>
      </c>
      <c r="E173" s="10">
        <f>121329-120354</f>
        <v>975</v>
      </c>
      <c r="F173" s="35"/>
    </row>
    <row r="174" spans="1:6" ht="24.75" thickBot="1">
      <c r="A174" s="3"/>
      <c r="B174" s="20" t="s">
        <v>103</v>
      </c>
      <c r="C174" s="27" t="s">
        <v>63</v>
      </c>
      <c r="D174" s="46">
        <v>8</v>
      </c>
      <c r="E174" s="9">
        <v>14915</v>
      </c>
      <c r="F174" s="35"/>
    </row>
    <row r="175" spans="1:6" ht="24.75" thickBot="1">
      <c r="A175" s="3"/>
      <c r="B175" s="20" t="s">
        <v>104</v>
      </c>
      <c r="C175" s="27" t="s">
        <v>63</v>
      </c>
      <c r="D175" s="46">
        <v>60</v>
      </c>
      <c r="E175" s="9">
        <v>22700</v>
      </c>
      <c r="F175" s="35"/>
    </row>
    <row r="176" spans="1:6" ht="13.5" thickBot="1">
      <c r="A176" s="3"/>
      <c r="B176" s="20" t="s">
        <v>105</v>
      </c>
      <c r="C176" s="27" t="s">
        <v>63</v>
      </c>
      <c r="D176" s="46">
        <v>150</v>
      </c>
      <c r="E176" s="9">
        <v>5220</v>
      </c>
      <c r="F176" s="35"/>
    </row>
    <row r="177" spans="1:6" ht="24.75" thickBot="1">
      <c r="A177" s="3"/>
      <c r="B177" s="36" t="s">
        <v>145</v>
      </c>
      <c r="C177" s="3" t="s">
        <v>144</v>
      </c>
      <c r="D177" s="46">
        <v>12</v>
      </c>
      <c r="E177" s="9">
        <v>16502</v>
      </c>
      <c r="F177" s="35"/>
    </row>
    <row r="178" spans="1:5" ht="13.5" thickBot="1">
      <c r="A178" s="4">
        <v>34</v>
      </c>
      <c r="B178" s="11" t="s">
        <v>43</v>
      </c>
      <c r="C178" s="3"/>
      <c r="D178" s="46"/>
      <c r="E178" s="10"/>
    </row>
    <row r="179" spans="1:6" ht="13.5" thickBot="1">
      <c r="A179" s="3"/>
      <c r="B179" s="6" t="s">
        <v>60</v>
      </c>
      <c r="C179" s="7" t="s">
        <v>61</v>
      </c>
      <c r="D179" s="46">
        <f>446.9-405.4</f>
        <v>41.5</v>
      </c>
      <c r="E179" s="10">
        <f>174291-158106</f>
        <v>16185</v>
      </c>
      <c r="F179" s="35"/>
    </row>
    <row r="180" spans="1:6" ht="24.75" thickBot="1">
      <c r="A180" s="3"/>
      <c r="B180" s="20" t="s">
        <v>103</v>
      </c>
      <c r="C180" s="27" t="s">
        <v>63</v>
      </c>
      <c r="D180" s="46">
        <v>8.5</v>
      </c>
      <c r="E180" s="10">
        <v>15847</v>
      </c>
      <c r="F180" s="35"/>
    </row>
    <row r="181" spans="1:6" ht="24.75" thickBot="1">
      <c r="A181" s="3"/>
      <c r="B181" s="20" t="s">
        <v>104</v>
      </c>
      <c r="C181" s="27" t="s">
        <v>63</v>
      </c>
      <c r="D181" s="46">
        <v>59</v>
      </c>
      <c r="E181" s="10">
        <v>22322</v>
      </c>
      <c r="F181" s="35"/>
    </row>
    <row r="182" spans="1:7" ht="24.75" thickBot="1">
      <c r="A182" s="3"/>
      <c r="B182" s="36" t="s">
        <v>145</v>
      </c>
      <c r="C182" s="3" t="s">
        <v>144</v>
      </c>
      <c r="D182" s="46">
        <v>12</v>
      </c>
      <c r="E182" s="9">
        <v>16502</v>
      </c>
      <c r="F182" s="35"/>
      <c r="G182" t="s">
        <v>146</v>
      </c>
    </row>
    <row r="183" spans="1:6" ht="13.5" thickBot="1">
      <c r="A183" s="3"/>
      <c r="B183" s="20" t="s">
        <v>105</v>
      </c>
      <c r="C183" s="27" t="s">
        <v>63</v>
      </c>
      <c r="D183" s="46">
        <v>150</v>
      </c>
      <c r="E183" s="10">
        <v>5220</v>
      </c>
      <c r="F183" s="35"/>
    </row>
    <row r="184" spans="1:5" ht="13.5" thickBot="1">
      <c r="A184" s="4">
        <v>35</v>
      </c>
      <c r="B184" s="12" t="s">
        <v>44</v>
      </c>
      <c r="C184" s="3"/>
      <c r="D184" s="46"/>
      <c r="E184" s="10"/>
    </row>
    <row r="185" spans="1:6" ht="13.5" thickBot="1">
      <c r="A185" s="3"/>
      <c r="B185" s="3" t="s">
        <v>128</v>
      </c>
      <c r="C185" s="4" t="s">
        <v>59</v>
      </c>
      <c r="D185" s="46">
        <v>16</v>
      </c>
      <c r="E185" s="10">
        <v>16721</v>
      </c>
      <c r="F185" s="35"/>
    </row>
    <row r="186" spans="1:5" ht="13.5" thickBot="1">
      <c r="A186" s="4">
        <v>36</v>
      </c>
      <c r="B186" s="11" t="s">
        <v>45</v>
      </c>
      <c r="C186" s="3"/>
      <c r="D186" s="46"/>
      <c r="E186" s="10"/>
    </row>
    <row r="187" spans="1:6" ht="13.5" thickBot="1">
      <c r="A187" s="4"/>
      <c r="B187" s="6" t="s">
        <v>60</v>
      </c>
      <c r="C187" s="7" t="s">
        <v>61</v>
      </c>
      <c r="D187" s="46">
        <v>4</v>
      </c>
      <c r="E187" s="10">
        <v>1560</v>
      </c>
      <c r="F187" s="35"/>
    </row>
    <row r="188" spans="1:6" ht="13.5" thickBot="1">
      <c r="A188" s="4"/>
      <c r="B188" s="6" t="s">
        <v>131</v>
      </c>
      <c r="C188" s="7" t="s">
        <v>130</v>
      </c>
      <c r="D188" s="46">
        <v>1</v>
      </c>
      <c r="E188" s="10">
        <v>21254.16</v>
      </c>
      <c r="F188" s="35"/>
    </row>
    <row r="189" spans="1:6" ht="24.75" thickBot="1">
      <c r="A189" s="4"/>
      <c r="B189" s="36" t="s">
        <v>145</v>
      </c>
      <c r="C189" s="3" t="s">
        <v>144</v>
      </c>
      <c r="D189" s="46">
        <v>11</v>
      </c>
      <c r="E189" s="10">
        <v>15127</v>
      </c>
      <c r="F189" s="35"/>
    </row>
    <row r="190" spans="1:6" ht="13.5" thickBot="1">
      <c r="A190" s="4"/>
      <c r="B190" s="6" t="s">
        <v>127</v>
      </c>
      <c r="C190" s="7" t="s">
        <v>65</v>
      </c>
      <c r="D190" s="46">
        <v>30</v>
      </c>
      <c r="E190" s="10">
        <v>33990</v>
      </c>
      <c r="F190" s="35"/>
    </row>
    <row r="191" spans="1:5" ht="13.5" thickBot="1">
      <c r="A191" s="4">
        <v>37</v>
      </c>
      <c r="B191" s="11" t="s">
        <v>46</v>
      </c>
      <c r="C191" s="3"/>
      <c r="D191" s="46"/>
      <c r="E191" s="10"/>
    </row>
    <row r="192" spans="1:6" ht="13.5" thickBot="1">
      <c r="A192" s="3"/>
      <c r="B192" s="6" t="s">
        <v>60</v>
      </c>
      <c r="C192" s="7" t="s">
        <v>61</v>
      </c>
      <c r="D192" s="46">
        <v>12.5</v>
      </c>
      <c r="E192" s="10">
        <v>4875</v>
      </c>
      <c r="F192" s="35"/>
    </row>
    <row r="193" spans="1:6" ht="13.5" thickBot="1">
      <c r="A193" s="3"/>
      <c r="B193" s="6" t="s">
        <v>62</v>
      </c>
      <c r="C193" s="7" t="s">
        <v>63</v>
      </c>
      <c r="D193" s="46">
        <v>81.9</v>
      </c>
      <c r="E193" s="10">
        <v>59809</v>
      </c>
      <c r="F193" s="35"/>
    </row>
    <row r="194" spans="1:6" ht="13.5" thickBot="1">
      <c r="A194" s="3"/>
      <c r="B194" s="29" t="s">
        <v>117</v>
      </c>
      <c r="C194" s="7" t="s">
        <v>113</v>
      </c>
      <c r="D194" s="44">
        <v>1</v>
      </c>
      <c r="E194" s="10">
        <v>8813</v>
      </c>
      <c r="F194" s="35"/>
    </row>
    <row r="195" spans="1:6" ht="13.5" thickBot="1">
      <c r="A195" s="3"/>
      <c r="B195" s="29" t="s">
        <v>118</v>
      </c>
      <c r="C195" s="7" t="s">
        <v>113</v>
      </c>
      <c r="D195" s="44">
        <v>1</v>
      </c>
      <c r="E195" s="10">
        <v>28062</v>
      </c>
      <c r="F195" s="35"/>
    </row>
    <row r="196" spans="1:6" ht="13.5" thickBot="1">
      <c r="A196" s="3"/>
      <c r="B196" s="21" t="s">
        <v>98</v>
      </c>
      <c r="C196" s="4" t="s">
        <v>63</v>
      </c>
      <c r="D196" s="46">
        <v>2460</v>
      </c>
      <c r="E196" s="9">
        <v>7913.08</v>
      </c>
      <c r="F196" s="35"/>
    </row>
    <row r="197" spans="1:6" ht="24.75" thickBot="1">
      <c r="A197" s="3"/>
      <c r="B197" s="20" t="s">
        <v>103</v>
      </c>
      <c r="C197" s="27" t="s">
        <v>63</v>
      </c>
      <c r="D197" s="46">
        <v>14.17</v>
      </c>
      <c r="E197" s="9">
        <v>26419</v>
      </c>
      <c r="F197" s="35"/>
    </row>
    <row r="198" spans="1:6" ht="24.75" thickBot="1">
      <c r="A198" s="3"/>
      <c r="B198" s="20" t="s">
        <v>104</v>
      </c>
      <c r="C198" s="27" t="s">
        <v>63</v>
      </c>
      <c r="D198" s="46">
        <v>78</v>
      </c>
      <c r="E198" s="9">
        <v>29511</v>
      </c>
      <c r="F198" s="35"/>
    </row>
    <row r="199" spans="1:6" ht="13.5" thickBot="1">
      <c r="A199" s="3"/>
      <c r="B199" s="20" t="s">
        <v>105</v>
      </c>
      <c r="C199" s="27" t="s">
        <v>63</v>
      </c>
      <c r="D199" s="46">
        <v>175</v>
      </c>
      <c r="E199" s="9">
        <v>6090</v>
      </c>
      <c r="F199" s="35"/>
    </row>
    <row r="200" spans="1:5" ht="13.5" thickBot="1">
      <c r="A200" s="4">
        <v>38</v>
      </c>
      <c r="B200" s="11" t="s">
        <v>47</v>
      </c>
      <c r="C200" s="3"/>
      <c r="D200" s="46"/>
      <c r="E200" s="10"/>
    </row>
    <row r="201" spans="1:6" ht="13.5" thickBot="1">
      <c r="A201" s="3"/>
      <c r="B201" s="6" t="s">
        <v>60</v>
      </c>
      <c r="C201" s="7" t="s">
        <v>61</v>
      </c>
      <c r="D201" s="46">
        <v>1.5</v>
      </c>
      <c r="E201" s="10">
        <v>585</v>
      </c>
      <c r="F201" s="35"/>
    </row>
    <row r="202" spans="1:6" ht="13.5" thickBot="1">
      <c r="A202" s="3"/>
      <c r="B202" s="6" t="s">
        <v>62</v>
      </c>
      <c r="C202" s="7" t="s">
        <v>63</v>
      </c>
      <c r="D202" s="46">
        <v>113.5</v>
      </c>
      <c r="E202" s="10">
        <v>82886</v>
      </c>
      <c r="F202" s="35"/>
    </row>
    <row r="203" spans="1:6" ht="13.5" thickBot="1">
      <c r="A203" s="3"/>
      <c r="B203" s="6" t="s">
        <v>139</v>
      </c>
      <c r="C203" s="7" t="s">
        <v>102</v>
      </c>
      <c r="D203" s="46">
        <v>204</v>
      </c>
      <c r="E203" s="10">
        <v>97108</v>
      </c>
      <c r="F203" s="35"/>
    </row>
    <row r="204" spans="1:6" ht="13.5" thickBot="1">
      <c r="A204" s="3"/>
      <c r="B204" s="21" t="s">
        <v>98</v>
      </c>
      <c r="C204" s="4" t="s">
        <v>63</v>
      </c>
      <c r="D204" s="46">
        <v>1996</v>
      </c>
      <c r="E204" s="9">
        <v>6421.63</v>
      </c>
      <c r="F204" s="35"/>
    </row>
    <row r="205" spans="1:6" ht="24.75" thickBot="1">
      <c r="A205" s="3"/>
      <c r="B205" s="20" t="s">
        <v>103</v>
      </c>
      <c r="C205" s="27" t="s">
        <v>63</v>
      </c>
      <c r="D205" s="46">
        <v>35.044</v>
      </c>
      <c r="E205" s="9">
        <v>65336</v>
      </c>
      <c r="F205" s="35"/>
    </row>
    <row r="206" spans="1:6" ht="24.75" thickBot="1">
      <c r="A206" s="3"/>
      <c r="B206" s="20" t="s">
        <v>104</v>
      </c>
      <c r="C206" s="27" t="s">
        <v>63</v>
      </c>
      <c r="D206" s="46">
        <v>37</v>
      </c>
      <c r="E206" s="9">
        <v>13999</v>
      </c>
      <c r="F206" s="35"/>
    </row>
    <row r="207" spans="1:6" ht="13.5" thickBot="1">
      <c r="A207" s="3"/>
      <c r="B207" s="20" t="s">
        <v>105</v>
      </c>
      <c r="C207" s="27" t="s">
        <v>63</v>
      </c>
      <c r="D207" s="46">
        <v>100</v>
      </c>
      <c r="E207" s="9">
        <v>3480</v>
      </c>
      <c r="F207" s="35"/>
    </row>
    <row r="208" spans="1:5" ht="13.5" thickBot="1">
      <c r="A208" s="4">
        <v>39</v>
      </c>
      <c r="B208" s="11" t="s">
        <v>48</v>
      </c>
      <c r="C208" s="3"/>
      <c r="D208" s="46"/>
      <c r="E208" s="10"/>
    </row>
    <row r="209" spans="1:6" ht="13.5" thickBot="1">
      <c r="A209" s="4"/>
      <c r="B209" s="6" t="s">
        <v>60</v>
      </c>
      <c r="C209" s="7" t="s">
        <v>61</v>
      </c>
      <c r="D209" s="46">
        <v>56.5</v>
      </c>
      <c r="E209" s="10">
        <v>22035</v>
      </c>
      <c r="F209" s="35"/>
    </row>
    <row r="210" spans="1:6" ht="13.5" thickBot="1">
      <c r="A210" s="3"/>
      <c r="B210" s="21" t="s">
        <v>98</v>
      </c>
      <c r="C210" s="4" t="s">
        <v>63</v>
      </c>
      <c r="D210" s="46">
        <v>2730</v>
      </c>
      <c r="E210" s="9">
        <v>8782.18</v>
      </c>
      <c r="F210" s="35"/>
    </row>
    <row r="211" spans="1:6" ht="24.75" thickBot="1">
      <c r="A211" s="3"/>
      <c r="B211" s="20" t="s">
        <v>103</v>
      </c>
      <c r="C211" s="27" t="s">
        <v>63</v>
      </c>
      <c r="D211" s="46">
        <v>50.24</v>
      </c>
      <c r="E211" s="9">
        <v>93667</v>
      </c>
      <c r="F211" s="35"/>
    </row>
    <row r="212" spans="1:6" ht="24.75" thickBot="1">
      <c r="A212" s="3"/>
      <c r="B212" s="20" t="s">
        <v>104</v>
      </c>
      <c r="C212" s="27" t="s">
        <v>63</v>
      </c>
      <c r="D212" s="46">
        <v>42</v>
      </c>
      <c r="E212" s="9">
        <v>15890</v>
      </c>
      <c r="F212" s="35"/>
    </row>
    <row r="213" spans="1:6" ht="13.5" thickBot="1">
      <c r="A213" s="3"/>
      <c r="B213" s="20" t="s">
        <v>105</v>
      </c>
      <c r="C213" s="27" t="s">
        <v>63</v>
      </c>
      <c r="D213" s="46">
        <v>100</v>
      </c>
      <c r="E213" s="9">
        <v>3480</v>
      </c>
      <c r="F213" s="35"/>
    </row>
    <row r="214" spans="1:5" ht="13.5" thickBot="1">
      <c r="A214" s="4">
        <v>40</v>
      </c>
      <c r="B214" s="11" t="s">
        <v>49</v>
      </c>
      <c r="C214" s="3"/>
      <c r="D214" s="46"/>
      <c r="E214" s="10"/>
    </row>
    <row r="215" spans="1:6" ht="13.5" thickBot="1">
      <c r="A215" s="4"/>
      <c r="B215" s="30" t="s">
        <v>62</v>
      </c>
      <c r="C215" s="3" t="s">
        <v>63</v>
      </c>
      <c r="D215" s="46">
        <v>46.7</v>
      </c>
      <c r="E215" s="10">
        <v>41312</v>
      </c>
      <c r="F215" s="35"/>
    </row>
    <row r="216" spans="1:6" ht="24.75" thickBot="1">
      <c r="A216" s="4"/>
      <c r="B216" s="36" t="s">
        <v>145</v>
      </c>
      <c r="C216" s="3" t="s">
        <v>144</v>
      </c>
      <c r="D216" s="46">
        <v>13</v>
      </c>
      <c r="E216" s="10">
        <v>17877</v>
      </c>
      <c r="F216" s="35"/>
    </row>
    <row r="217" spans="1:6" ht="13.5" thickBot="1">
      <c r="A217" s="4"/>
      <c r="B217" s="30" t="s">
        <v>132</v>
      </c>
      <c r="C217" s="3" t="s">
        <v>130</v>
      </c>
      <c r="D217" s="46">
        <v>1</v>
      </c>
      <c r="E217" s="10">
        <v>280593</v>
      </c>
      <c r="F217" s="35"/>
    </row>
    <row r="218" spans="1:5" ht="13.5" thickBot="1">
      <c r="A218" s="4">
        <v>41</v>
      </c>
      <c r="B218" s="11" t="s">
        <v>50</v>
      </c>
      <c r="C218" s="3"/>
      <c r="D218" s="46"/>
      <c r="E218" s="10"/>
    </row>
    <row r="219" spans="1:6" ht="13.5" thickBot="1">
      <c r="A219" s="3"/>
      <c r="B219" s="6" t="s">
        <v>60</v>
      </c>
      <c r="C219" s="7" t="s">
        <v>61</v>
      </c>
      <c r="D219" s="46">
        <v>93</v>
      </c>
      <c r="E219" s="10">
        <v>36270</v>
      </c>
      <c r="F219" s="35"/>
    </row>
    <row r="220" spans="1:6" ht="13.5" thickBot="1">
      <c r="A220" s="3"/>
      <c r="B220" s="6" t="s">
        <v>62</v>
      </c>
      <c r="C220" s="7" t="s">
        <v>63</v>
      </c>
      <c r="D220" s="46">
        <v>24</v>
      </c>
      <c r="E220" s="10">
        <v>17526</v>
      </c>
      <c r="F220" s="35"/>
    </row>
    <row r="221" spans="1:6" ht="13.5" thickBot="1">
      <c r="A221" s="3"/>
      <c r="B221" s="21" t="s">
        <v>98</v>
      </c>
      <c r="C221" s="4" t="s">
        <v>63</v>
      </c>
      <c r="D221" s="46">
        <v>3132</v>
      </c>
      <c r="E221" s="9">
        <v>10075</v>
      </c>
      <c r="F221" s="35"/>
    </row>
    <row r="222" spans="1:6" ht="24.75" thickBot="1">
      <c r="A222" s="3"/>
      <c r="B222" s="20" t="s">
        <v>103</v>
      </c>
      <c r="C222" s="27" t="s">
        <v>63</v>
      </c>
      <c r="D222" s="46">
        <v>30.08</v>
      </c>
      <c r="E222" s="9">
        <v>56081</v>
      </c>
      <c r="F222" s="35"/>
    </row>
    <row r="223" spans="1:6" ht="24.75" thickBot="1">
      <c r="A223" s="3"/>
      <c r="B223" s="20" t="s">
        <v>104</v>
      </c>
      <c r="C223" s="27" t="s">
        <v>63</v>
      </c>
      <c r="D223" s="46">
        <v>45</v>
      </c>
      <c r="E223" s="9">
        <v>17025</v>
      </c>
      <c r="F223" s="35"/>
    </row>
    <row r="224" spans="1:6" ht="13.5" thickBot="1">
      <c r="A224" s="3"/>
      <c r="B224" s="20" t="s">
        <v>105</v>
      </c>
      <c r="C224" s="27" t="s">
        <v>63</v>
      </c>
      <c r="D224" s="46">
        <v>102</v>
      </c>
      <c r="E224" s="9">
        <v>3550</v>
      </c>
      <c r="F224" s="35"/>
    </row>
    <row r="225" spans="1:5" ht="13.5" thickBot="1">
      <c r="A225" s="4">
        <v>42</v>
      </c>
      <c r="B225" s="11" t="s">
        <v>51</v>
      </c>
      <c r="C225" s="3"/>
      <c r="D225" s="46"/>
      <c r="E225" s="10"/>
    </row>
    <row r="226" spans="1:6" ht="13.5" thickBot="1">
      <c r="A226" s="3"/>
      <c r="B226" s="6" t="s">
        <v>62</v>
      </c>
      <c r="C226" s="7" t="s">
        <v>63</v>
      </c>
      <c r="D226" s="46">
        <v>134.4</v>
      </c>
      <c r="E226" s="10">
        <v>98148</v>
      </c>
      <c r="F226" s="35"/>
    </row>
    <row r="227" spans="1:6" ht="13.5" thickBot="1">
      <c r="A227" s="3"/>
      <c r="B227" s="6" t="s">
        <v>133</v>
      </c>
      <c r="C227" s="7" t="s">
        <v>130</v>
      </c>
      <c r="D227" s="46">
        <v>1</v>
      </c>
      <c r="E227" s="10">
        <v>187629.36</v>
      </c>
      <c r="F227" s="35"/>
    </row>
    <row r="228" spans="1:6" ht="13.5" thickBot="1">
      <c r="A228" s="3"/>
      <c r="B228" s="21" t="s">
        <v>98</v>
      </c>
      <c r="C228" s="4" t="s">
        <v>63</v>
      </c>
      <c r="D228" s="46">
        <v>2755</v>
      </c>
      <c r="E228" s="9">
        <v>8863.3</v>
      </c>
      <c r="F228" s="35"/>
    </row>
    <row r="229" spans="1:6" ht="24.75" thickBot="1">
      <c r="A229" s="3"/>
      <c r="B229" s="20" t="s">
        <v>141</v>
      </c>
      <c r="C229" s="4"/>
      <c r="D229" s="46"/>
      <c r="E229" s="9">
        <v>1180</v>
      </c>
      <c r="F229" s="35"/>
    </row>
    <row r="230" spans="1:6" ht="24.75" thickBot="1">
      <c r="A230" s="3"/>
      <c r="B230" s="20" t="s">
        <v>103</v>
      </c>
      <c r="C230" s="27" t="s">
        <v>63</v>
      </c>
      <c r="D230" s="46">
        <v>20.19</v>
      </c>
      <c r="E230" s="9">
        <v>37642</v>
      </c>
      <c r="F230" s="35"/>
    </row>
    <row r="231" spans="1:6" ht="24.75" thickBot="1">
      <c r="A231" s="3"/>
      <c r="B231" s="20" t="s">
        <v>104</v>
      </c>
      <c r="C231" s="27" t="s">
        <v>63</v>
      </c>
      <c r="D231" s="46">
        <v>73</v>
      </c>
      <c r="E231" s="9">
        <v>27619</v>
      </c>
      <c r="F231" s="35"/>
    </row>
    <row r="232" spans="1:6" ht="13.5" thickBot="1">
      <c r="A232" s="3"/>
      <c r="B232" s="20" t="s">
        <v>105</v>
      </c>
      <c r="C232" s="27" t="s">
        <v>63</v>
      </c>
      <c r="D232" s="46">
        <v>150</v>
      </c>
      <c r="E232" s="9">
        <v>5220</v>
      </c>
      <c r="F232" s="35"/>
    </row>
    <row r="233" spans="1:5" ht="13.5" thickBot="1">
      <c r="A233" s="4">
        <v>43</v>
      </c>
      <c r="B233" s="11" t="s">
        <v>52</v>
      </c>
      <c r="C233" s="3"/>
      <c r="D233" s="46"/>
      <c r="E233" s="10"/>
    </row>
    <row r="234" spans="1:5" ht="24.75" thickBot="1">
      <c r="A234" s="4"/>
      <c r="B234" s="36" t="s">
        <v>145</v>
      </c>
      <c r="C234" s="3" t="s">
        <v>144</v>
      </c>
      <c r="D234" s="46">
        <v>8</v>
      </c>
      <c r="E234" s="10">
        <v>11001</v>
      </c>
    </row>
    <row r="235" spans="1:5" ht="13.5" thickBot="1">
      <c r="A235" s="4">
        <v>44</v>
      </c>
      <c r="B235" s="11" t="s">
        <v>53</v>
      </c>
      <c r="C235" s="3"/>
      <c r="D235" s="46"/>
      <c r="E235" s="10"/>
    </row>
    <row r="236" spans="1:6" ht="13.5" thickBot="1">
      <c r="A236" s="3"/>
      <c r="B236" s="6" t="s">
        <v>60</v>
      </c>
      <c r="C236" s="7" t="s">
        <v>61</v>
      </c>
      <c r="D236" s="46">
        <v>24.5</v>
      </c>
      <c r="E236" s="10">
        <v>9555</v>
      </c>
      <c r="F236" s="35"/>
    </row>
    <row r="237" spans="1:6" ht="26.25" thickBot="1">
      <c r="A237" s="3"/>
      <c r="B237" s="31" t="s">
        <v>119</v>
      </c>
      <c r="C237" s="4" t="s">
        <v>65</v>
      </c>
      <c r="D237" s="46">
        <v>28</v>
      </c>
      <c r="E237" s="10">
        <v>27540.02</v>
      </c>
      <c r="F237" s="35"/>
    </row>
    <row r="238" spans="1:6" ht="13.5" thickBot="1">
      <c r="A238" s="3"/>
      <c r="B238" s="31" t="s">
        <v>99</v>
      </c>
      <c r="C238" s="4" t="s">
        <v>65</v>
      </c>
      <c r="D238" s="46">
        <v>1</v>
      </c>
      <c r="E238" s="10">
        <v>3600</v>
      </c>
      <c r="F238" s="35"/>
    </row>
    <row r="239" spans="1:6" ht="24.75" thickBot="1">
      <c r="A239" s="3"/>
      <c r="B239" s="20" t="s">
        <v>104</v>
      </c>
      <c r="C239" s="27" t="s">
        <v>63</v>
      </c>
      <c r="D239" s="46">
        <v>6</v>
      </c>
      <c r="E239" s="10">
        <v>2270</v>
      </c>
      <c r="F239" s="35"/>
    </row>
    <row r="240" spans="1:5" ht="13.5" thickBot="1">
      <c r="A240" s="4">
        <v>45</v>
      </c>
      <c r="B240" s="11" t="s">
        <v>54</v>
      </c>
      <c r="C240" s="3"/>
      <c r="D240" s="46"/>
      <c r="E240" s="10"/>
    </row>
    <row r="241" spans="1:6" ht="13.5" thickBot="1">
      <c r="A241" s="3"/>
      <c r="B241" s="6" t="s">
        <v>60</v>
      </c>
      <c r="C241" s="7" t="s">
        <v>61</v>
      </c>
      <c r="D241" s="46">
        <v>75</v>
      </c>
      <c r="E241" s="10">
        <v>29250</v>
      </c>
      <c r="F241" s="35"/>
    </row>
    <row r="242" spans="1:6" ht="24.75" thickBot="1">
      <c r="A242" s="3"/>
      <c r="B242" s="20" t="s">
        <v>104</v>
      </c>
      <c r="C242" s="27" t="s">
        <v>63</v>
      </c>
      <c r="D242" s="46">
        <v>5</v>
      </c>
      <c r="E242" s="10">
        <v>1892</v>
      </c>
      <c r="F242" s="35"/>
    </row>
    <row r="243" spans="1:5" ht="13.5" thickBot="1">
      <c r="A243" s="4">
        <v>46</v>
      </c>
      <c r="B243" s="11" t="s">
        <v>55</v>
      </c>
      <c r="C243" s="3"/>
      <c r="D243" s="46"/>
      <c r="E243" s="10"/>
    </row>
    <row r="244" spans="1:6" ht="13.5" thickBot="1">
      <c r="A244" s="3"/>
      <c r="B244" s="6" t="s">
        <v>60</v>
      </c>
      <c r="C244" s="7" t="s">
        <v>61</v>
      </c>
      <c r="D244" s="46">
        <v>192</v>
      </c>
      <c r="E244" s="10">
        <v>74880</v>
      </c>
      <c r="F244" s="35"/>
    </row>
    <row r="245" spans="1:6" ht="24.75" thickBot="1">
      <c r="A245" s="3"/>
      <c r="B245" s="20" t="s">
        <v>104</v>
      </c>
      <c r="C245" s="27" t="s">
        <v>63</v>
      </c>
      <c r="D245" s="46">
        <v>7</v>
      </c>
      <c r="E245" s="10">
        <v>2648</v>
      </c>
      <c r="F245" s="35"/>
    </row>
    <row r="246" spans="1:5" ht="13.5" thickBot="1">
      <c r="A246" s="4">
        <v>47</v>
      </c>
      <c r="B246" s="11" t="s">
        <v>56</v>
      </c>
      <c r="C246" s="3"/>
      <c r="D246" s="46"/>
      <c r="E246" s="10"/>
    </row>
    <row r="247" spans="1:6" ht="13.5" thickBot="1">
      <c r="A247" s="3"/>
      <c r="B247" s="6" t="s">
        <v>60</v>
      </c>
      <c r="C247" s="7" t="s">
        <v>61</v>
      </c>
      <c r="D247" s="46">
        <v>73</v>
      </c>
      <c r="E247" s="10">
        <v>28470</v>
      </c>
      <c r="F247" s="35"/>
    </row>
    <row r="248" spans="1:6" ht="13.5" thickBot="1">
      <c r="A248" s="3"/>
      <c r="B248" s="29" t="s">
        <v>99</v>
      </c>
      <c r="C248" s="4" t="s">
        <v>65</v>
      </c>
      <c r="D248" s="46">
        <v>2</v>
      </c>
      <c r="E248" s="10">
        <v>7200</v>
      </c>
      <c r="F248" s="35"/>
    </row>
    <row r="249" spans="1:6" ht="13.5" thickBot="1">
      <c r="A249" s="3"/>
      <c r="B249" s="29" t="s">
        <v>137</v>
      </c>
      <c r="C249" s="4" t="s">
        <v>65</v>
      </c>
      <c r="D249" s="46">
        <v>1</v>
      </c>
      <c r="E249" s="10">
        <v>14596.6</v>
      </c>
      <c r="F249" s="35"/>
    </row>
    <row r="250" spans="1:6" ht="24.75" thickBot="1">
      <c r="A250" s="3"/>
      <c r="B250" s="20" t="s">
        <v>104</v>
      </c>
      <c r="C250" s="27" t="s">
        <v>63</v>
      </c>
      <c r="D250" s="46">
        <v>8</v>
      </c>
      <c r="E250" s="10">
        <v>3027</v>
      </c>
      <c r="F250" s="35"/>
    </row>
    <row r="251" spans="1:6" ht="13.5" thickBot="1">
      <c r="A251" s="3"/>
      <c r="B251" s="20" t="s">
        <v>140</v>
      </c>
      <c r="C251" s="4"/>
      <c r="D251" s="46"/>
      <c r="E251" s="10">
        <v>1180</v>
      </c>
      <c r="F251" s="35"/>
    </row>
    <row r="252" spans="1:5" ht="13.5" thickBot="1">
      <c r="A252" s="4">
        <v>48</v>
      </c>
      <c r="B252" s="11" t="s">
        <v>57</v>
      </c>
      <c r="C252" s="3"/>
      <c r="D252" s="46"/>
      <c r="E252" s="10"/>
    </row>
    <row r="253" spans="1:6" ht="13.5" thickBot="1">
      <c r="A253" s="3"/>
      <c r="B253" s="6" t="s">
        <v>60</v>
      </c>
      <c r="C253" s="7" t="s">
        <v>61</v>
      </c>
      <c r="D253" s="46">
        <v>99.5</v>
      </c>
      <c r="E253" s="10">
        <v>38805</v>
      </c>
      <c r="F253" s="35"/>
    </row>
    <row r="254" spans="1:6" ht="13.5" thickBot="1">
      <c r="A254" s="3"/>
      <c r="B254" s="29" t="s">
        <v>138</v>
      </c>
      <c r="C254" s="4" t="s">
        <v>65</v>
      </c>
      <c r="D254" s="46">
        <v>1</v>
      </c>
      <c r="E254" s="10">
        <v>14596.6</v>
      </c>
      <c r="F254" s="35"/>
    </row>
    <row r="255" spans="1:6" ht="24.75" thickBot="1">
      <c r="A255" s="3"/>
      <c r="B255" s="20" t="s">
        <v>104</v>
      </c>
      <c r="C255" s="27" t="s">
        <v>63</v>
      </c>
      <c r="D255" s="46">
        <v>7</v>
      </c>
      <c r="E255" s="10">
        <v>2648</v>
      </c>
      <c r="F255" s="35"/>
    </row>
    <row r="256" spans="1:5" ht="13.5" thickBot="1">
      <c r="A256" s="4">
        <v>49</v>
      </c>
      <c r="B256" s="11" t="s">
        <v>58</v>
      </c>
      <c r="C256" s="3"/>
      <c r="D256" s="46"/>
      <c r="E256" s="10"/>
    </row>
    <row r="257" spans="1:6" ht="13.5" thickBot="1">
      <c r="A257" s="4"/>
      <c r="B257" s="6" t="s">
        <v>60</v>
      </c>
      <c r="C257" s="7" t="s">
        <v>61</v>
      </c>
      <c r="D257" s="46">
        <v>85</v>
      </c>
      <c r="E257" s="10">
        <v>33150</v>
      </c>
      <c r="F257" s="35"/>
    </row>
    <row r="258" spans="1:6" ht="13.5" thickBot="1">
      <c r="A258" s="3"/>
      <c r="B258" s="21" t="s">
        <v>134</v>
      </c>
      <c r="C258" s="4" t="s">
        <v>59</v>
      </c>
      <c r="D258" s="46">
        <v>1</v>
      </c>
      <c r="E258" s="10">
        <v>97004</v>
      </c>
      <c r="F258" s="35"/>
    </row>
    <row r="259" spans="1:6" ht="24.75" thickBot="1">
      <c r="A259" s="3"/>
      <c r="B259" s="20" t="s">
        <v>104</v>
      </c>
      <c r="C259" s="27" t="s">
        <v>63</v>
      </c>
      <c r="D259" s="46">
        <v>8</v>
      </c>
      <c r="E259" s="10">
        <v>3027</v>
      </c>
      <c r="F259" s="35"/>
    </row>
    <row r="260" spans="1:5" ht="13.5" thickBot="1">
      <c r="A260" s="3">
        <v>50</v>
      </c>
      <c r="B260" s="34" t="s">
        <v>135</v>
      </c>
      <c r="C260" s="4"/>
      <c r="D260" s="46"/>
      <c r="E260" s="10"/>
    </row>
    <row r="261" spans="1:6" ht="13.5" thickBot="1">
      <c r="A261" s="3"/>
      <c r="B261" s="21" t="s">
        <v>99</v>
      </c>
      <c r="C261" s="4" t="s">
        <v>65</v>
      </c>
      <c r="D261" s="46">
        <v>5</v>
      </c>
      <c r="E261" s="10">
        <v>18000</v>
      </c>
      <c r="F261" s="35"/>
    </row>
    <row r="262" spans="1:5" ht="13.5" thickBot="1">
      <c r="A262" s="3">
        <v>51</v>
      </c>
      <c r="B262" s="34" t="s">
        <v>136</v>
      </c>
      <c r="C262" s="4"/>
      <c r="D262" s="46"/>
      <c r="E262" s="10"/>
    </row>
    <row r="263" spans="1:6" ht="13.5" thickBot="1">
      <c r="A263" s="3"/>
      <c r="B263" s="21" t="s">
        <v>99</v>
      </c>
      <c r="C263" s="4" t="s">
        <v>65</v>
      </c>
      <c r="D263" s="46">
        <v>2</v>
      </c>
      <c r="E263" s="10">
        <v>7200</v>
      </c>
      <c r="F263" s="35"/>
    </row>
    <row r="264" spans="1:6" ht="13.5" thickBot="1">
      <c r="A264" s="3"/>
      <c r="B264" s="34" t="s">
        <v>142</v>
      </c>
      <c r="C264" s="4"/>
      <c r="D264" s="46"/>
      <c r="E264" s="10">
        <f>SUM(E8:E263)</f>
        <v>5181642.784999998</v>
      </c>
      <c r="F264" s="35"/>
    </row>
    <row r="265" ht="12.75">
      <c r="E265" s="35"/>
    </row>
    <row r="266" ht="12.75">
      <c r="E266" s="35"/>
    </row>
    <row r="267" ht="12.75">
      <c r="E267" s="35"/>
    </row>
    <row r="268" ht="12.75">
      <c r="E268" s="37"/>
    </row>
    <row r="269" ht="12.75">
      <c r="E269" s="35"/>
    </row>
    <row r="270" ht="12.75">
      <c r="E270" s="35"/>
    </row>
    <row r="271" ht="12.75">
      <c r="E271" s="35"/>
    </row>
    <row r="272" ht="12.75">
      <c r="E272" s="35"/>
    </row>
    <row r="273" ht="12.75">
      <c r="E273" s="35"/>
    </row>
    <row r="274" ht="12.75">
      <c r="E274" s="38"/>
    </row>
  </sheetData>
  <sheetProtection/>
  <mergeCells count="16">
    <mergeCell ref="B4:B6"/>
    <mergeCell ref="C4:C6"/>
    <mergeCell ref="A1:E1"/>
    <mergeCell ref="A2:E2"/>
    <mergeCell ref="B16:B17"/>
    <mergeCell ref="B32:B33"/>
    <mergeCell ref="B139:B140"/>
    <mergeCell ref="B153:B154"/>
    <mergeCell ref="B160:B161"/>
    <mergeCell ref="B167:B168"/>
    <mergeCell ref="B76:B77"/>
    <mergeCell ref="B110:B112"/>
    <mergeCell ref="B123:B124"/>
    <mergeCell ref="B92:B94"/>
    <mergeCell ref="B101:B103"/>
    <mergeCell ref="B106:B107"/>
  </mergeCells>
  <printOptions/>
  <pageMargins left="0.75" right="0.75" top="0.5" bottom="0.17" header="0.5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2015-03-31T13:13:31Z</cp:lastPrinted>
  <dcterms:created xsi:type="dcterms:W3CDTF">2010-02-09T04:55:40Z</dcterms:created>
  <dcterms:modified xsi:type="dcterms:W3CDTF">2015-03-31T13:13:57Z</dcterms:modified>
  <cp:category/>
  <cp:version/>
  <cp:contentType/>
  <cp:contentStatus/>
</cp:coreProperties>
</file>